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25" windowWidth="14805" windowHeight="6990" activeTab="1"/>
  </bookViews>
  <sheets>
    <sheet name="стр1" sheetId="1" r:id="rId1"/>
    <sheet name="стр2" sheetId="2" r:id="rId2"/>
    <sheet name="стр3" sheetId="3" r:id="rId3"/>
  </sheets>
  <definedNames>
    <definedName name="_xlnm.Print_Area" localSheetId="0">стр1!$A$1:$M$85</definedName>
    <definedName name="_xlnm.Print_Area" localSheetId="1">стр2!$A$1:$Y$52</definedName>
    <definedName name="_xlnm.Print_Area" localSheetId="2">стр3!$A$1:$G$27</definedName>
  </definedNames>
  <calcPr calcId="145621"/>
</workbook>
</file>

<file path=xl/calcChain.xml><?xml version="1.0" encoding="utf-8"?>
<calcChain xmlns="http://schemas.openxmlformats.org/spreadsheetml/2006/main">
  <c r="E21" i="2" l="1"/>
  <c r="E23" i="2"/>
  <c r="D80" i="1" l="1"/>
  <c r="S23" i="2" l="1"/>
  <c r="K23" i="2"/>
  <c r="D23" i="2"/>
  <c r="T19" i="2" l="1"/>
  <c r="S19" i="2" s="1"/>
  <c r="T11" i="2"/>
  <c r="U14" i="2"/>
  <c r="U8" i="2" s="1"/>
  <c r="U31" i="2" s="1"/>
  <c r="U30" i="2" s="1"/>
  <c r="L19" i="2"/>
  <c r="L18" i="2" s="1"/>
  <c r="K21" i="2"/>
  <c r="L11" i="2"/>
  <c r="K11" i="2" s="1"/>
  <c r="N14" i="2"/>
  <c r="K14" i="2" s="1"/>
  <c r="N35" i="2"/>
  <c r="N18" i="2"/>
  <c r="Y39" i="2"/>
  <c r="W39" i="2"/>
  <c r="V39" i="2"/>
  <c r="R39" i="2"/>
  <c r="P39" i="2"/>
  <c r="O39" i="2"/>
  <c r="S38" i="2"/>
  <c r="K38" i="2"/>
  <c r="U35" i="2"/>
  <c r="S35" i="2" s="1"/>
  <c r="M35" i="2"/>
  <c r="K35" i="2" s="1"/>
  <c r="X29" i="2"/>
  <c r="Q29" i="2"/>
  <c r="Q17" i="2" s="1"/>
  <c r="S28" i="2"/>
  <c r="K28" i="2"/>
  <c r="S21" i="2"/>
  <c r="U18" i="2"/>
  <c r="U29" i="2" s="1"/>
  <c r="U17" i="2" s="1"/>
  <c r="U34" i="2" s="1"/>
  <c r="M18" i="2"/>
  <c r="X17" i="2"/>
  <c r="S14" i="2"/>
  <c r="M14" i="2"/>
  <c r="M8" i="2" s="1"/>
  <c r="M31" i="2" s="1"/>
  <c r="M30" i="2" s="1"/>
  <c r="S11" i="2"/>
  <c r="X8" i="2"/>
  <c r="X34" i="2" s="1"/>
  <c r="T8" i="2"/>
  <c r="T31" i="2" s="1"/>
  <c r="T30" i="2" s="1"/>
  <c r="Q8" i="2"/>
  <c r="Q34" i="2" s="1"/>
  <c r="E19" i="2"/>
  <c r="K18" i="2" l="1"/>
  <c r="L17" i="2"/>
  <c r="M29" i="2"/>
  <c r="M17" i="2" s="1"/>
  <c r="L8" i="2"/>
  <c r="L31" i="2" s="1"/>
  <c r="L30" i="2" s="1"/>
  <c r="L29" i="2"/>
  <c r="T18" i="2"/>
  <c r="K19" i="2"/>
  <c r="M34" i="2"/>
  <c r="M39" i="2" s="1"/>
  <c r="S8" i="2"/>
  <c r="S31" i="2" s="1"/>
  <c r="S30" i="2" s="1"/>
  <c r="N29" i="2"/>
  <c r="N17" i="2" s="1"/>
  <c r="N34" i="2" s="1"/>
  <c r="N8" i="2"/>
  <c r="N31" i="2" s="1"/>
  <c r="N30" i="2" s="1"/>
  <c r="U39" i="2"/>
  <c r="S18" i="2"/>
  <c r="Q31" i="2"/>
  <c r="Q30" i="2" s="1"/>
  <c r="Q39" i="2" s="1"/>
  <c r="X31" i="2"/>
  <c r="X30" i="2" s="1"/>
  <c r="X39" i="2" s="1"/>
  <c r="T29" i="2" l="1"/>
  <c r="S29" i="2" s="1"/>
  <c r="S17" i="2" s="1"/>
  <c r="K17" i="2"/>
  <c r="K8" i="2"/>
  <c r="K31" i="2" s="1"/>
  <c r="K30" i="2" s="1"/>
  <c r="K29" i="2"/>
  <c r="N39" i="2"/>
  <c r="T17" i="2" l="1"/>
  <c r="T34" i="2" s="1"/>
  <c r="L34" i="2"/>
  <c r="K34" i="2" s="1"/>
  <c r="K39" i="2" s="1"/>
  <c r="S34" i="2" l="1"/>
  <c r="S39" i="2" s="1"/>
  <c r="T39" i="2"/>
  <c r="L39" i="2"/>
  <c r="F14" i="2"/>
  <c r="D14" i="2" s="1"/>
  <c r="E11" i="2"/>
  <c r="I49" i="2"/>
  <c r="F49" i="2" s="1"/>
  <c r="H49" i="2"/>
  <c r="E49" i="2" s="1"/>
  <c r="G49" i="2"/>
  <c r="D49" i="2" s="1"/>
  <c r="J39" i="2"/>
  <c r="H39" i="2"/>
  <c r="G39" i="2"/>
  <c r="D38" i="2"/>
  <c r="F35" i="2"/>
  <c r="D35" i="2" s="1"/>
  <c r="I29" i="2"/>
  <c r="I17" i="2" s="1"/>
  <c r="D28" i="2"/>
  <c r="D21" i="2"/>
  <c r="D19" i="2"/>
  <c r="F18" i="2"/>
  <c r="E18" i="2"/>
  <c r="D11" i="2"/>
  <c r="I8" i="2"/>
  <c r="I34" i="2" s="1"/>
  <c r="E8" i="2"/>
  <c r="E31" i="2" s="1"/>
  <c r="E30" i="2" s="1"/>
  <c r="E29" i="2" l="1"/>
  <c r="E17" i="2" s="1"/>
  <c r="E34" i="2" s="1"/>
  <c r="E39" i="2" s="1"/>
  <c r="D18" i="2"/>
  <c r="H50" i="2"/>
  <c r="E50" i="2" s="1"/>
  <c r="H48" i="2"/>
  <c r="E48" i="2" s="1"/>
  <c r="F29" i="2"/>
  <c r="F17" i="2" s="1"/>
  <c r="F34" i="2" s="1"/>
  <c r="I31" i="2"/>
  <c r="I30" i="2" s="1"/>
  <c r="I39" i="2" s="1"/>
  <c r="F8" i="2"/>
  <c r="D75" i="1"/>
  <c r="G50" i="2" l="1"/>
  <c r="D50" i="2" s="1"/>
  <c r="I50" i="2"/>
  <c r="F50" i="2" s="1"/>
  <c r="I48" i="2"/>
  <c r="F48" i="2" s="1"/>
  <c r="D34" i="2"/>
  <c r="D8" i="2"/>
  <c r="D31" i="2" s="1"/>
  <c r="D30" i="2" s="1"/>
  <c r="F31" i="2"/>
  <c r="F30" i="2" s="1"/>
  <c r="F39" i="2" s="1"/>
  <c r="D29" i="2"/>
  <c r="D17" i="2" s="1"/>
  <c r="D39" i="2" l="1"/>
  <c r="G48" i="2"/>
  <c r="D48" i="2" s="1"/>
</calcChain>
</file>

<file path=xl/sharedStrings.xml><?xml version="1.0" encoding="utf-8"?>
<sst xmlns="http://schemas.openxmlformats.org/spreadsheetml/2006/main" count="295" uniqueCount="145">
  <si>
    <t>Приложение  1</t>
  </si>
  <si>
    <t xml:space="preserve">к Порядку составления  и утверждения плана финансово-хозяйственной деятельности муниципальных бюджетных и автономных учреждений, в отношении которых функции и полномочия учредителя осуществляет </t>
  </si>
  <si>
    <t>Администрация города Судака Республики Крым</t>
  </si>
  <si>
    <t xml:space="preserve">                                                      </t>
  </si>
  <si>
    <t xml:space="preserve">                                                       УТВЕРЖДАЮ</t>
  </si>
  <si>
    <t xml:space="preserve">                                            _________________________________</t>
  </si>
  <si>
    <t xml:space="preserve">                                                (наименование должности лица,</t>
  </si>
  <si>
    <t xml:space="preserve">                                                       утверждающего документ)</t>
  </si>
  <si>
    <t xml:space="preserve">                                                                                      </t>
  </si>
  <si>
    <t xml:space="preserve">                                              (подпись) (расшифровка подписи)</t>
  </si>
  <si>
    <t xml:space="preserve">         </t>
  </si>
  <si>
    <t xml:space="preserve">                                                                   КОДЫ</t>
  </si>
  <si>
    <t xml:space="preserve">                                                                ┌─────────┐</t>
  </si>
  <si>
    <t xml:space="preserve">                                                                │         │</t>
  </si>
  <si>
    <t xml:space="preserve">                                                                ├─────────┤</t>
  </si>
  <si>
    <t xml:space="preserve">                                                           Дата │         │</t>
  </si>
  <si>
    <t>Муниципальное                                                   │         │</t>
  </si>
  <si>
    <t>бюджетное (автономное) учреждение                               ├─────────┤</t>
  </si>
  <si>
    <t xml:space="preserve">                                                         ИНН    │9108116857│</t>
  </si>
  <si>
    <t xml:space="preserve">                                                         КПП    │910801001│</t>
  </si>
  <si>
    <t xml:space="preserve">                                                                └─────────┘</t>
  </si>
  <si>
    <t>ОГРН                    _1149102174484___________</t>
  </si>
  <si>
    <t>ОКАТО                   ____35416000000___________________</t>
  </si>
  <si>
    <t>Наименование органа,</t>
  </si>
  <si>
    <t>осуществляющего функции</t>
  </si>
  <si>
    <t>Юридический адрес       ____________________________________</t>
  </si>
  <si>
    <t>Адрес фактического</t>
  </si>
  <si>
    <t xml:space="preserve">местонахождения </t>
  </si>
  <si>
    <t>муниципального бюджетного</t>
  </si>
  <si>
    <t>(автономного) учреждения</t>
  </si>
  <si>
    <t>Численность штатная/</t>
  </si>
  <si>
    <t>I. Сведения о деятельности муниципального бюджетного (автономного) учреждения</t>
  </si>
  <si>
    <t xml:space="preserve">Основное общее и среднее (полное) общее образование </t>
  </si>
  <si>
    <t xml:space="preserve">   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поседующего освоения профессиональных образовательных программ. </t>
  </si>
  <si>
    <t>1.2.Виды деятельности муниципального бюджетного (автономного) учреждения (подразделения):</t>
  </si>
  <si>
    <t xml:space="preserve">    Реализация основных программ начального общего,основного общего, среднего общего, дополнительного образования;                                                                                    Реализация основной общеобразовательной программы дошкольного образования.</t>
  </si>
  <si>
    <t>1.3.Перечень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 за плату:</t>
  </si>
  <si>
    <t>II. Показатели финансового состояния учреждения</t>
  </si>
  <si>
    <t>Наименование показателя</t>
  </si>
  <si>
    <t>Нефинансовые активы, всего:</t>
  </si>
  <si>
    <t>-</t>
  </si>
  <si>
    <t>в том числе:</t>
  </si>
  <si>
    <t>остаточная стоимость</t>
  </si>
  <si>
    <t>особо ценное движимое имущество, всего</t>
  </si>
  <si>
    <t>Финансовые активы, всего:</t>
  </si>
  <si>
    <t>из них: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</si>
  <si>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</si>
  <si>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</si>
  <si>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</si>
  <si>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 xml:space="preserve">                                          (подпись)   (расшифровка подписи)</t>
  </si>
  <si>
    <t>Показатели по поступлениям и выплатам :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</si>
  <si>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</si>
  <si>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</si>
  <si>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</si>
  <si>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</si>
  <si>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</si>
  <si>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</si>
  <si>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</si>
  <si>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</si>
  <si>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</si>
  <si>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</si>
  <si>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</si>
  <si>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</si>
  <si>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</si>
  <si>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</si>
  <si>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</si>
  <si>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</si>
  <si>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</si>
  <si>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</si>
  <si>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</si>
  <si>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</si>
  <si>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</si>
  <si>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111      119      112</t>
  </si>
  <si>
    <t>111     119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</si>
  <si>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</si>
  <si>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</si>
  <si>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</si>
  <si>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</si>
  <si>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</si>
  <si>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</si>
  <si>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</si>
  <si>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</si>
  <si>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</si>
  <si>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Выбытие финансовых активов, всего</t>
  </si>
  <si>
    <t>Из них:</t>
  </si>
  <si>
    <t>Остаток средств на начало года</t>
  </si>
  <si>
    <t>Остаток средств на конец года</t>
  </si>
  <si>
    <t>Показатели выплат по расходам на закупку, работ, услуг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</si>
  <si>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</si>
  <si>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</si>
  <si>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</si>
  <si>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</si>
  <si>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</si>
  <si>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1-ый год планового периода</t>
  </si>
  <si>
    <t>на 20__ г. очередной финансовый год</t>
  </si>
  <si>
    <t>Выплаты по расходам на закупку товаров, работ, услуг всего:</t>
  </si>
  <si>
    <t>0001</t>
  </si>
  <si>
    <t>в том числе:на оплату контрактов заключенных до начала очередного финансового года</t>
  </si>
  <si>
    <t>на закупку товаров, работ , услуг по году начала закупки:</t>
  </si>
  <si>
    <t>Сведения о средствах, поступающих во временное распоряжение</t>
  </si>
  <si>
    <t>Сумма (руб., с точностью до двух знаков после запятой - 0,00)</t>
  </si>
  <si>
    <t>Поступление</t>
  </si>
  <si>
    <t>Выбытие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</si>
  <si>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</si>
  <si>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</si>
  <si>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</si>
  <si>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</si>
  <si>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</si>
  <si>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    Главный бухгалтер                                      Никифорова Е.Р.</t>
  </si>
  <si>
    <t xml:space="preserve">    Исполнитель                                        Шумкова Ю.А.</t>
  </si>
  <si>
    <t>Директор МБОУ " Школа - гимназия №1"  городского округа Судак</t>
  </si>
  <si>
    <t xml:space="preserve">                                            __________ __Вилкова Е.Д.____</t>
  </si>
  <si>
    <t>Директор МКУ " Центр по обеспечению деятельности бюджетных учреждений " городского округа Судак</t>
  </si>
  <si>
    <t>Приходько А.М</t>
  </si>
  <si>
    <t>денежные средстваучреждения, размещенные на депозиты в кредитной организации</t>
  </si>
  <si>
    <t>иные финансовые инструменты</t>
  </si>
  <si>
    <t>долговые обязательства</t>
  </si>
  <si>
    <t>кредиторская задолженность:</t>
  </si>
  <si>
    <t>Единица измерения:      руб.                            по ОКЕИ │   383   │</t>
  </si>
  <si>
    <t>(подразделения)         _298000 Республика Крым г. Судак, ул. Маяковского 2   ____</t>
  </si>
  <si>
    <t xml:space="preserve">утвержденному постановлением Админмстрации </t>
  </si>
  <si>
    <t>Сумма руб.</t>
  </si>
  <si>
    <t>из них:                               денежные средства учреждения, всего</t>
  </si>
  <si>
    <t>в том числе:                                              денежные средства учреждения на счетах</t>
  </si>
  <si>
    <t>в том числе :                            просроченная кредиторская задолженность</t>
  </si>
  <si>
    <t xml:space="preserve">  от _29.12.2015г.___ №__1429_______</t>
  </si>
  <si>
    <t>из них: недвижимое имущество, всего:</t>
  </si>
  <si>
    <t>в том числе: остаточная стоимость</t>
  </si>
  <si>
    <t>107,72 ед</t>
  </si>
  <si>
    <t>ОКВЭД                   __85.14__________________________</t>
  </si>
  <si>
    <t xml:space="preserve">План финансово-хозяйственной деятельности на финансовый 20_18__ год и плановый период 2019г., 2020г. 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</si>
  <si>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</si>
  <si>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</si>
  <si>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</si>
  <si>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</si>
  <si>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на 2018 г. очередной финансовый год</t>
  </si>
  <si>
    <t>на 2019__ г. 1-ый год планового периода</t>
  </si>
  <si>
    <t>на 2020 г. 2-ой год планового периода</t>
  </si>
  <si>
    <t>на 2019 г. 1-ый год планового периода</t>
  </si>
  <si>
    <t>на 2020_ г. 2-ой год планового периода</t>
  </si>
  <si>
    <t>иные выплаты персоналу учреждений,за исключением фонда оплаты труда</t>
  </si>
  <si>
    <t>"___02__" ____марта__ 20_18_ г.</t>
  </si>
  <si>
    <r>
      <t>(подразделение)</t>
    </r>
    <r>
      <rPr>
        <b/>
        <i/>
        <sz val="20"/>
        <color indexed="8"/>
        <rFont val="Courier New"/>
        <family val="3"/>
        <charset val="204"/>
      </rPr>
      <t>МБОУ "Школа-гимназия №1" городского округа Судак_</t>
    </r>
    <r>
      <rPr>
        <sz val="20"/>
        <color indexed="8"/>
        <rFont val="Courier New"/>
        <family val="3"/>
        <charset val="204"/>
      </rPr>
      <t xml:space="preserve"> по ОКПО │  00809807 │</t>
    </r>
  </si>
  <si>
    <r>
      <t>и полномочия учредителя _</t>
    </r>
    <r>
      <rPr>
        <b/>
        <i/>
        <sz val="20"/>
        <color indexed="8"/>
        <rFont val="Courier New"/>
        <family val="3"/>
        <charset val="204"/>
      </rPr>
      <t>Администрация  города Судака</t>
    </r>
    <r>
      <rPr>
        <sz val="20"/>
        <color indexed="8"/>
        <rFont val="Courier New"/>
        <family val="3"/>
        <charset val="204"/>
      </rPr>
      <t>________</t>
    </r>
  </si>
  <si>
    <r>
      <t>1.1.</t>
    </r>
    <r>
      <rPr>
        <b/>
        <i/>
        <sz val="20"/>
        <color indexed="8"/>
        <rFont val="Calibri"/>
        <family val="2"/>
        <charset val="204"/>
      </rPr>
      <t xml:space="preserve"> </t>
    </r>
    <r>
      <rPr>
        <b/>
        <i/>
        <sz val="20"/>
        <color indexed="8"/>
        <rFont val="Courier New"/>
        <family val="3"/>
        <charset val="204"/>
      </rPr>
      <t>Цели деятельности муниципального бюджетного (автономного) учреждения (подразделения):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</si>
</sst>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&quot;&quot;###,##0.00"/>
  </numFmts>
  <fonts count="47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4"/>
      <color indexed="8"/>
      <name val="Courier New"/>
      <family val="3"/>
      <charset val="204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6"/>
      <color indexed="8"/>
      <name val="Courier New"/>
      <family val="3"/>
      <charset val="204"/>
    </font>
    <font>
      <sz val="16"/>
      <color indexed="8"/>
      <name val="Calibri"/>
      <family val="2"/>
      <charset val="204"/>
    </font>
    <font>
      <b/>
      <i/>
      <sz val="18"/>
      <color indexed="8"/>
      <name val="Times New Roman"/>
      <family val="1"/>
      <charset val="204"/>
    </font>
    <font>
      <b/>
      <u/>
      <sz val="16"/>
      <color indexed="12"/>
      <name val="Calibri"/>
      <family val="2"/>
    </font>
    <font>
      <b/>
      <sz val="16"/>
      <color indexed="8"/>
      <name val="Times New Roman"/>
      <family val="1"/>
      <charset val="204"/>
    </font>
    <font>
      <b/>
      <sz val="16"/>
      <color indexed="8"/>
      <name val="Courier New"/>
      <family val="3"/>
      <charset val="204"/>
    </font>
    <font>
      <b/>
      <sz val="16"/>
      <color indexed="8"/>
      <name val="Calibri"/>
      <family val="2"/>
    </font>
    <font>
      <sz val="16"/>
      <color indexed="8"/>
      <name val="Times New Roman"/>
      <family val="1"/>
      <charset val="204"/>
    </font>
    <font>
      <b/>
      <i/>
      <sz val="18"/>
      <color indexed="8"/>
      <name val="Calibri"/>
      <family val="2"/>
      <charset val="204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sz val="18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8"/>
      <color theme="1"/>
      <name val="Calibri"/>
      <family val="2"/>
      <scheme val="minor"/>
    </font>
    <font>
      <b/>
      <u/>
      <sz val="18"/>
      <color indexed="12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b/>
      <u/>
      <sz val="14"/>
      <color indexed="12"/>
      <name val="Calibri"/>
      <family val="2"/>
    </font>
    <font>
      <b/>
      <sz val="20"/>
      <color indexed="8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indexed="8"/>
      <name val="Courier New"/>
      <family val="3"/>
      <charset val="204"/>
    </font>
    <font>
      <sz val="20"/>
      <color indexed="8"/>
      <name val="Courier New"/>
      <family val="3"/>
      <charset val="204"/>
    </font>
    <font>
      <sz val="20"/>
      <color indexed="8"/>
      <name val="Calibri"/>
      <family val="2"/>
    </font>
    <font>
      <sz val="20"/>
      <name val="Courier New"/>
      <family val="3"/>
      <charset val="204"/>
    </font>
    <font>
      <b/>
      <i/>
      <sz val="20"/>
      <color indexed="8"/>
      <name val="Courier New"/>
      <family val="3"/>
      <charset val="204"/>
    </font>
    <font>
      <u/>
      <sz val="20"/>
      <color indexed="12"/>
      <name val="Calibri"/>
      <family val="2"/>
    </font>
    <font>
      <sz val="20"/>
      <color indexed="8"/>
      <name val="Calibri"/>
      <family val="2"/>
      <charset val="204"/>
    </font>
    <font>
      <b/>
      <i/>
      <sz val="20"/>
      <color indexed="8"/>
      <name val="Calibri"/>
      <family val="2"/>
      <charset val="204"/>
    </font>
    <font>
      <sz val="20"/>
      <color indexed="8"/>
      <name val="Arial"/>
      <family val="2"/>
      <charset val="204"/>
    </font>
    <font>
      <sz val="20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29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indent="15"/>
    </xf>
    <xf numFmtId="0" fontId="7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2" fontId="5" fillId="0" borderId="1" xfId="0" applyNumberFormat="1" applyFont="1" applyBorder="1"/>
    <xf numFmtId="0" fontId="13" fillId="0" borderId="0" xfId="0" applyFont="1" applyAlignment="1">
      <alignment vertical="center"/>
    </xf>
    <xf numFmtId="0" fontId="14" fillId="2" borderId="0" xfId="0" applyFont="1" applyFill="1"/>
    <xf numFmtId="0" fontId="14" fillId="0" borderId="0" xfId="0" applyFont="1"/>
    <xf numFmtId="0" fontId="5" fillId="0" borderId="0" xfId="0" applyFont="1" applyBorder="1"/>
    <xf numFmtId="0" fontId="13" fillId="0" borderId="0" xfId="0" applyFont="1" applyBorder="1" applyAlignment="1">
      <alignment vertical="center"/>
    </xf>
    <xf numFmtId="0" fontId="14" fillId="2" borderId="0" xfId="0" applyFont="1" applyFill="1" applyBorder="1"/>
    <xf numFmtId="0" fontId="14" fillId="0" borderId="0" xfId="0" applyFont="1" applyBorder="1"/>
    <xf numFmtId="0" fontId="7" fillId="4" borderId="0" xfId="0" applyFont="1" applyFill="1"/>
    <xf numFmtId="0" fontId="1" fillId="4" borderId="0" xfId="0" applyFont="1" applyFill="1"/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20" fillId="0" borderId="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43" fontId="20" fillId="3" borderId="25" xfId="2" applyFont="1" applyFill="1" applyBorder="1" applyAlignment="1">
      <alignment vertical="center" wrapText="1"/>
    </xf>
    <xf numFmtId="43" fontId="20" fillId="3" borderId="1" xfId="2" applyFont="1" applyFill="1" applyBorder="1" applyAlignment="1">
      <alignment vertical="center" wrapText="1"/>
    </xf>
    <xf numFmtId="2" fontId="20" fillId="3" borderId="1" xfId="0" applyNumberFormat="1" applyFont="1" applyFill="1" applyBorder="1" applyAlignment="1">
      <alignment vertical="center" wrapText="1"/>
    </xf>
    <xf numFmtId="0" fontId="20" fillId="3" borderId="24" xfId="0" applyFont="1" applyFill="1" applyBorder="1" applyAlignment="1">
      <alignment vertical="center" wrapText="1"/>
    </xf>
    <xf numFmtId="43" fontId="20" fillId="3" borderId="24" xfId="2" applyFont="1" applyFill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 indent="2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43" fontId="20" fillId="0" borderId="25" xfId="2" applyFont="1" applyBorder="1" applyAlignment="1">
      <alignment vertical="center" wrapText="1"/>
    </xf>
    <xf numFmtId="43" fontId="20" fillId="0" borderId="1" xfId="2" applyFont="1" applyBorder="1" applyAlignment="1">
      <alignment vertical="center" wrapText="1"/>
    </xf>
    <xf numFmtId="2" fontId="20" fillId="0" borderId="1" xfId="0" applyNumberFormat="1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43" fontId="20" fillId="0" borderId="1" xfId="2" applyFont="1" applyBorder="1" applyAlignment="1">
      <alignment horizontal="center" vertical="center" wrapText="1"/>
    </xf>
    <xf numFmtId="43" fontId="20" fillId="0" borderId="24" xfId="2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0" fillId="3" borderId="2" xfId="0" applyFont="1" applyFill="1" applyBorder="1" applyAlignment="1">
      <alignment vertical="center" wrapText="1"/>
    </xf>
    <xf numFmtId="4" fontId="20" fillId="3" borderId="25" xfId="0" applyNumberFormat="1" applyFont="1" applyFill="1" applyBorder="1" applyAlignment="1">
      <alignment vertical="center" wrapText="1"/>
    </xf>
    <xf numFmtId="4" fontId="20" fillId="3" borderId="1" xfId="0" applyNumberFormat="1" applyFont="1" applyFill="1" applyBorder="1" applyAlignment="1">
      <alignment vertical="center" wrapText="1"/>
    </xf>
    <xf numFmtId="43" fontId="20" fillId="3" borderId="1" xfId="2" applyFont="1" applyFill="1" applyBorder="1" applyAlignment="1">
      <alignment horizontal="center" vertical="center" wrapText="1"/>
    </xf>
    <xf numFmtId="4" fontId="20" fillId="0" borderId="25" xfId="0" applyNumberFormat="1" applyFont="1" applyBorder="1" applyAlignment="1">
      <alignment vertical="center" wrapText="1"/>
    </xf>
    <xf numFmtId="4" fontId="20" fillId="0" borderId="1" xfId="0" applyNumberFormat="1" applyFont="1" applyBorder="1" applyAlignment="1">
      <alignment vertical="center" wrapText="1"/>
    </xf>
    <xf numFmtId="43" fontId="20" fillId="0" borderId="26" xfId="2" applyFont="1" applyBorder="1" applyAlignment="1">
      <alignment vertical="center" wrapText="1"/>
    </xf>
    <xf numFmtId="43" fontId="20" fillId="0" borderId="27" xfId="2" applyFont="1" applyBorder="1" applyAlignment="1">
      <alignment vertical="center" wrapText="1"/>
    </xf>
    <xf numFmtId="43" fontId="20" fillId="0" borderId="28" xfId="2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 wrapText="1"/>
    </xf>
    <xf numFmtId="0" fontId="25" fillId="2" borderId="0" xfId="0" applyFont="1" applyFill="1"/>
    <xf numFmtId="0" fontId="25" fillId="0" borderId="0" xfId="0" applyFont="1"/>
    <xf numFmtId="49" fontId="20" fillId="3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2" fontId="25" fillId="0" borderId="1" xfId="0" applyNumberFormat="1" applyFont="1" applyBorder="1"/>
    <xf numFmtId="0" fontId="20" fillId="0" borderId="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9" fillId="0" borderId="0" xfId="0" applyFont="1"/>
    <xf numFmtId="0" fontId="28" fillId="0" borderId="0" xfId="0" applyFont="1" applyAlignment="1">
      <alignment horizontal="center"/>
    </xf>
    <xf numFmtId="0" fontId="30" fillId="0" borderId="24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4" fontId="32" fillId="3" borderId="25" xfId="0" applyNumberFormat="1" applyFont="1" applyFill="1" applyBorder="1" applyAlignment="1">
      <alignment vertical="center" wrapText="1"/>
    </xf>
    <xf numFmtId="4" fontId="32" fillId="3" borderId="1" xfId="0" applyNumberFormat="1" applyFont="1" applyFill="1" applyBorder="1" applyAlignment="1">
      <alignment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vertical="center" wrapText="1"/>
    </xf>
    <xf numFmtId="2" fontId="32" fillId="3" borderId="1" xfId="0" applyNumberFormat="1" applyFont="1" applyFill="1" applyBorder="1" applyAlignment="1">
      <alignment vertical="center" wrapText="1"/>
    </xf>
    <xf numFmtId="4" fontId="32" fillId="0" borderId="25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43" fontId="32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43" fontId="32" fillId="0" borderId="25" xfId="2" applyFont="1" applyBorder="1" applyAlignment="1">
      <alignment vertical="center" wrapText="1"/>
    </xf>
    <xf numFmtId="43" fontId="32" fillId="0" borderId="1" xfId="2" applyFont="1" applyBorder="1" applyAlignment="1">
      <alignment vertical="center" wrapText="1"/>
    </xf>
    <xf numFmtId="43" fontId="32" fillId="0" borderId="1" xfId="2" applyFont="1" applyBorder="1" applyAlignment="1">
      <alignment horizontal="center" vertical="center" wrapText="1"/>
    </xf>
    <xf numFmtId="43" fontId="32" fillId="3" borderId="25" xfId="2" applyFont="1" applyFill="1" applyBorder="1" applyAlignment="1">
      <alignment vertical="center" wrapText="1"/>
    </xf>
    <xf numFmtId="43" fontId="32" fillId="3" borderId="1" xfId="2" applyFont="1" applyFill="1" applyBorder="1" applyAlignment="1">
      <alignment vertical="center" wrapText="1"/>
    </xf>
    <xf numFmtId="43" fontId="33" fillId="3" borderId="1" xfId="2" applyFont="1" applyFill="1" applyBorder="1" applyAlignment="1">
      <alignment vertical="center" wrapText="1"/>
    </xf>
    <xf numFmtId="43" fontId="30" fillId="3" borderId="1" xfId="2" applyFont="1" applyFill="1" applyBorder="1" applyAlignment="1">
      <alignment vertical="center" wrapText="1"/>
    </xf>
    <xf numFmtId="43" fontId="32" fillId="3" borderId="1" xfId="2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43" fontId="31" fillId="0" borderId="1" xfId="2" applyFont="1" applyBorder="1" applyAlignment="1">
      <alignment horizontal="center" vertical="center" wrapText="1"/>
    </xf>
    <xf numFmtId="43" fontId="31" fillId="0" borderId="24" xfId="2" applyFont="1" applyBorder="1" applyAlignment="1">
      <alignment horizontal="center" vertical="center" wrapText="1"/>
    </xf>
    <xf numFmtId="43" fontId="31" fillId="0" borderId="25" xfId="2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43" fontId="33" fillId="0" borderId="1" xfId="2" applyFont="1" applyBorder="1" applyAlignment="1">
      <alignment vertical="center" wrapText="1"/>
    </xf>
    <xf numFmtId="43" fontId="30" fillId="0" borderId="1" xfId="2" applyFont="1" applyBorder="1" applyAlignment="1">
      <alignment vertical="center" wrapText="1"/>
    </xf>
    <xf numFmtId="43" fontId="30" fillId="0" borderId="1" xfId="2" applyFont="1" applyBorder="1" applyAlignment="1">
      <alignment horizontal="center" vertical="center" wrapText="1"/>
    </xf>
    <xf numFmtId="43" fontId="33" fillId="0" borderId="1" xfId="2" applyFont="1" applyBorder="1" applyAlignment="1">
      <alignment horizontal="center" vertical="center" wrapText="1"/>
    </xf>
    <xf numFmtId="0" fontId="33" fillId="0" borderId="24" xfId="0" applyFont="1" applyBorder="1" applyAlignment="1">
      <alignment vertical="center" wrapText="1"/>
    </xf>
    <xf numFmtId="43" fontId="30" fillId="0" borderId="24" xfId="2" applyFont="1" applyBorder="1" applyAlignment="1">
      <alignment vertical="center" wrapText="1"/>
    </xf>
    <xf numFmtId="43" fontId="30" fillId="0" borderId="24" xfId="2" applyFont="1" applyBorder="1" applyAlignment="1">
      <alignment horizontal="center" vertical="center" wrapText="1"/>
    </xf>
    <xf numFmtId="43" fontId="34" fillId="3" borderId="1" xfId="2" applyFont="1" applyFill="1" applyBorder="1" applyAlignment="1">
      <alignment vertical="center" wrapText="1"/>
    </xf>
    <xf numFmtId="43" fontId="34" fillId="0" borderId="1" xfId="2" applyFont="1" applyBorder="1" applyAlignment="1">
      <alignment vertical="center" wrapText="1"/>
    </xf>
    <xf numFmtId="43" fontId="34" fillId="4" borderId="1" xfId="2" applyFont="1" applyFill="1" applyBorder="1" applyAlignment="1">
      <alignment vertical="center" wrapText="1"/>
    </xf>
    <xf numFmtId="0" fontId="33" fillId="3" borderId="24" xfId="0" applyFont="1" applyFill="1" applyBorder="1" applyAlignment="1">
      <alignment vertical="center" wrapText="1"/>
    </xf>
    <xf numFmtId="43" fontId="30" fillId="3" borderId="24" xfId="2" applyFont="1" applyFill="1" applyBorder="1" applyAlignment="1">
      <alignment vertical="center" wrapText="1"/>
    </xf>
    <xf numFmtId="43" fontId="30" fillId="0" borderId="27" xfId="2" applyFont="1" applyBorder="1" applyAlignment="1">
      <alignment vertical="center" wrapText="1"/>
    </xf>
    <xf numFmtId="43" fontId="30" fillId="0" borderId="28" xfId="2" applyFont="1" applyBorder="1" applyAlignment="1">
      <alignment vertical="center" wrapText="1"/>
    </xf>
    <xf numFmtId="0" fontId="19" fillId="0" borderId="0" xfId="0" applyFont="1"/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/>
    <xf numFmtId="0" fontId="36" fillId="0" borderId="0" xfId="0" applyFont="1" applyAlignment="1">
      <alignment horizontal="center" vertical="center"/>
    </xf>
    <xf numFmtId="0" fontId="37" fillId="4" borderId="0" xfId="0" applyFont="1" applyFill="1"/>
    <xf numFmtId="0" fontId="36" fillId="2" borderId="0" xfId="0" applyFont="1" applyFill="1" applyAlignment="1">
      <alignment vertical="center"/>
    </xf>
    <xf numFmtId="0" fontId="40" fillId="0" borderId="0" xfId="1" applyFont="1" applyAlignment="1">
      <alignment vertical="center"/>
    </xf>
    <xf numFmtId="0" fontId="41" fillId="0" borderId="0" xfId="0" applyFont="1" applyAlignment="1">
      <alignment horizontal="justify" vertical="center"/>
    </xf>
    <xf numFmtId="0" fontId="39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9" fillId="0" borderId="1" xfId="0" applyFont="1" applyBorder="1" applyAlignment="1">
      <alignment vertical="center" wrapText="1"/>
    </xf>
    <xf numFmtId="0" fontId="37" fillId="0" borderId="0" xfId="0" applyFont="1" applyBorder="1"/>
    <xf numFmtId="164" fontId="43" fillId="0" borderId="29" xfId="0" applyNumberFormat="1" applyFont="1" applyBorder="1" applyAlignment="1">
      <alignment horizontal="center" vertical="center" wrapText="1"/>
    </xf>
    <xf numFmtId="164" fontId="43" fillId="0" borderId="0" xfId="0" applyNumberFormat="1" applyFont="1" applyBorder="1" applyAlignment="1">
      <alignment horizontal="right" wrapText="1"/>
    </xf>
    <xf numFmtId="0" fontId="44" fillId="4" borderId="1" xfId="0" applyFont="1" applyFill="1" applyBorder="1" applyAlignment="1">
      <alignment horizontal="center" vertical="center" wrapText="1"/>
    </xf>
    <xf numFmtId="164" fontId="43" fillId="0" borderId="30" xfId="0" applyNumberFormat="1" applyFont="1" applyBorder="1" applyAlignment="1">
      <alignment horizontal="center" vertical="center" wrapText="1"/>
    </xf>
    <xf numFmtId="2" fontId="44" fillId="4" borderId="1" xfId="0" applyNumberFormat="1" applyFont="1" applyFill="1" applyBorder="1" applyAlignment="1">
      <alignment horizontal="center" vertical="center" wrapText="1"/>
    </xf>
    <xf numFmtId="2" fontId="44" fillId="4" borderId="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6" fillId="0" borderId="2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wrapText="1"/>
    </xf>
    <xf numFmtId="0" fontId="36" fillId="0" borderId="9" xfId="0" applyFont="1" applyBorder="1" applyAlignment="1">
      <alignment horizontal="left" wrapText="1"/>
    </xf>
    <xf numFmtId="0" fontId="36" fillId="0" borderId="10" xfId="0" applyFont="1" applyBorder="1" applyAlignment="1">
      <alignment horizontal="left" wrapText="1"/>
    </xf>
    <xf numFmtId="0" fontId="36" fillId="0" borderId="11" xfId="0" applyFont="1" applyBorder="1" applyAlignment="1">
      <alignment horizontal="left" wrapText="1"/>
    </xf>
    <xf numFmtId="0" fontId="36" fillId="0" borderId="12" xfId="0" applyFont="1" applyBorder="1" applyAlignment="1">
      <alignment horizontal="left" wrapText="1"/>
    </xf>
    <xf numFmtId="0" fontId="36" fillId="0" borderId="13" xfId="0" applyFont="1" applyBorder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9" fillId="0" borderId="2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8" fillId="4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43" fontId="32" fillId="0" borderId="5" xfId="2" applyFont="1" applyBorder="1" applyAlignment="1">
      <alignment horizontal="center" vertical="center" wrapText="1"/>
    </xf>
    <xf numFmtId="43" fontId="32" fillId="0" borderId="7" xfId="2" applyFont="1" applyBorder="1" applyAlignment="1">
      <alignment horizontal="center" vertical="center" wrapText="1"/>
    </xf>
    <xf numFmtId="43" fontId="32" fillId="0" borderId="6" xfId="2" applyFont="1" applyBorder="1" applyAlignment="1">
      <alignment horizontal="center" vertical="center" wrapText="1"/>
    </xf>
    <xf numFmtId="43" fontId="32" fillId="0" borderId="5" xfId="2" applyFont="1" applyBorder="1" applyAlignment="1">
      <alignment vertical="center" wrapText="1"/>
    </xf>
    <xf numFmtId="43" fontId="32" fillId="0" borderId="7" xfId="2" applyFont="1" applyBorder="1" applyAlignment="1">
      <alignment vertical="center" wrapText="1"/>
    </xf>
    <xf numFmtId="43" fontId="32" fillId="0" borderId="6" xfId="2" applyFont="1" applyBorder="1" applyAlignment="1">
      <alignment vertical="center" wrapText="1"/>
    </xf>
    <xf numFmtId="43" fontId="20" fillId="0" borderId="14" xfId="2" applyFont="1" applyBorder="1" applyAlignment="1">
      <alignment vertical="center" wrapText="1"/>
    </xf>
    <xf numFmtId="43" fontId="20" fillId="0" borderId="18" xfId="2" applyFont="1" applyBorder="1" applyAlignment="1">
      <alignment vertical="center" wrapText="1"/>
    </xf>
    <xf numFmtId="43" fontId="20" fillId="0" borderId="22" xfId="2" applyFont="1" applyBorder="1" applyAlignment="1">
      <alignment vertical="center" wrapText="1"/>
    </xf>
    <xf numFmtId="43" fontId="32" fillId="0" borderId="19" xfId="2" applyFont="1" applyBorder="1" applyAlignment="1">
      <alignment vertical="center" wrapText="1"/>
    </xf>
    <xf numFmtId="43" fontId="32" fillId="0" borderId="21" xfId="2" applyFont="1" applyBorder="1" applyAlignment="1">
      <alignment vertical="center" wrapText="1"/>
    </xf>
    <xf numFmtId="43" fontId="32" fillId="0" borderId="23" xfId="2" applyFont="1" applyBorder="1" applyAlignment="1">
      <alignment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7" fillId="0" borderId="5" xfId="1" applyFont="1" applyBorder="1" applyAlignment="1">
      <alignment horizontal="center" vertical="center" wrapText="1"/>
    </xf>
    <xf numFmtId="0" fontId="27" fillId="0" borderId="6" xfId="1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4" fontId="32" fillId="0" borderId="19" xfId="0" applyNumberFormat="1" applyFont="1" applyBorder="1" applyAlignment="1">
      <alignment vertical="center" wrapText="1"/>
    </xf>
    <xf numFmtId="4" fontId="32" fillId="0" borderId="23" xfId="0" applyNumberFormat="1" applyFont="1" applyBorder="1" applyAlignment="1">
      <alignment vertical="center" wrapText="1"/>
    </xf>
    <xf numFmtId="4" fontId="32" fillId="0" borderId="5" xfId="0" applyNumberFormat="1" applyFont="1" applyBorder="1" applyAlignment="1">
      <alignment vertical="center" wrapText="1"/>
    </xf>
    <xf numFmtId="4" fontId="32" fillId="0" borderId="6" xfId="0" applyNumberFormat="1" applyFont="1" applyBorder="1" applyAlignment="1">
      <alignment vertical="center" wrapText="1"/>
    </xf>
    <xf numFmtId="43" fontId="30" fillId="0" borderId="5" xfId="2" applyFont="1" applyBorder="1" applyAlignment="1">
      <alignment horizontal="center" vertical="center" wrapText="1"/>
    </xf>
    <xf numFmtId="43" fontId="30" fillId="0" borderId="6" xfId="2" applyFont="1" applyBorder="1" applyAlignment="1">
      <alignment horizontal="center" vertical="center" wrapText="1"/>
    </xf>
    <xf numFmtId="43" fontId="30" fillId="0" borderId="5" xfId="2" applyFont="1" applyBorder="1" applyAlignment="1">
      <alignment vertical="center" wrapText="1"/>
    </xf>
    <xf numFmtId="43" fontId="30" fillId="0" borderId="6" xfId="2" applyFont="1" applyBorder="1" applyAlignment="1">
      <alignment vertical="center" wrapText="1"/>
    </xf>
    <xf numFmtId="43" fontId="30" fillId="0" borderId="14" xfId="2" applyFont="1" applyBorder="1" applyAlignment="1">
      <alignment horizontal="center" vertical="center" wrapText="1"/>
    </xf>
    <xf numFmtId="43" fontId="30" fillId="0" borderId="22" xfId="2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5" xfId="0" applyFont="1" applyBorder="1" applyAlignment="1">
      <alignment vertical="center" wrapText="1"/>
    </xf>
    <xf numFmtId="0" fontId="30" fillId="0" borderId="6" xfId="0" applyFont="1" applyBorder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43" fontId="30" fillId="0" borderId="19" xfId="2" applyFont="1" applyBorder="1" applyAlignment="1">
      <alignment vertical="center" wrapText="1"/>
    </xf>
    <xf numFmtId="43" fontId="30" fillId="0" borderId="23" xfId="2" applyFont="1" applyBorder="1" applyAlignment="1">
      <alignment vertical="center" wrapText="1"/>
    </xf>
    <xf numFmtId="43" fontId="20" fillId="0" borderId="19" xfId="2" applyFont="1" applyBorder="1" applyAlignment="1">
      <alignment vertical="center" wrapText="1"/>
    </xf>
    <xf numFmtId="43" fontId="20" fillId="0" borderId="23" xfId="2" applyFont="1" applyBorder="1" applyAlignment="1">
      <alignment vertical="center" wrapText="1"/>
    </xf>
    <xf numFmtId="43" fontId="33" fillId="0" borderId="5" xfId="2" applyFont="1" applyBorder="1" applyAlignment="1">
      <alignment horizontal="center" vertical="center" wrapText="1"/>
    </xf>
    <xf numFmtId="43" fontId="33" fillId="0" borderId="6" xfId="2" applyFont="1" applyBorder="1" applyAlignment="1">
      <alignment horizontal="center" vertical="center" wrapText="1"/>
    </xf>
    <xf numFmtId="43" fontId="33" fillId="0" borderId="5" xfId="2" applyFont="1" applyBorder="1" applyAlignment="1">
      <alignment vertical="center" wrapText="1"/>
    </xf>
    <xf numFmtId="43" fontId="33" fillId="0" borderId="6" xfId="2" applyFont="1" applyBorder="1" applyAlignment="1">
      <alignment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4" fontId="20" fillId="0" borderId="5" xfId="0" applyNumberFormat="1" applyFont="1" applyBorder="1" applyAlignment="1">
      <alignment vertical="center" wrapText="1"/>
    </xf>
    <xf numFmtId="4" fontId="20" fillId="0" borderId="6" xfId="0" applyNumberFormat="1" applyFont="1" applyBorder="1" applyAlignment="1">
      <alignment vertical="center" wrapText="1"/>
    </xf>
    <xf numFmtId="4" fontId="20" fillId="0" borderId="19" xfId="0" applyNumberFormat="1" applyFont="1" applyBorder="1" applyAlignment="1">
      <alignment vertical="center" wrapText="1"/>
    </xf>
    <xf numFmtId="4" fontId="20" fillId="0" borderId="23" xfId="0" applyNumberFormat="1" applyFont="1" applyBorder="1" applyAlignment="1">
      <alignment vertical="center" wrapText="1"/>
    </xf>
    <xf numFmtId="0" fontId="32" fillId="0" borderId="5" xfId="0" applyFont="1" applyBorder="1" applyAlignment="1">
      <alignment vertical="center" wrapText="1"/>
    </xf>
    <xf numFmtId="0" fontId="32" fillId="0" borderId="6" xfId="0" applyFont="1" applyBorder="1" applyAlignment="1">
      <alignment vertical="center" wrapText="1"/>
    </xf>
    <xf numFmtId="43" fontId="20" fillId="0" borderId="21" xfId="2" applyFont="1" applyBorder="1" applyAlignment="1">
      <alignment vertical="center" wrapText="1"/>
    </xf>
    <xf numFmtId="43" fontId="20" fillId="0" borderId="5" xfId="2" applyFont="1" applyBorder="1" applyAlignment="1">
      <alignment vertical="center" wrapText="1"/>
    </xf>
    <xf numFmtId="43" fontId="20" fillId="0" borderId="7" xfId="2" applyFont="1" applyBorder="1" applyAlignment="1">
      <alignment vertical="center" wrapText="1"/>
    </xf>
    <xf numFmtId="43" fontId="20" fillId="0" borderId="6" xfId="2" applyFont="1" applyBorder="1" applyAlignment="1">
      <alignment vertical="center" wrapText="1"/>
    </xf>
    <xf numFmtId="43" fontId="20" fillId="0" borderId="5" xfId="2" applyFont="1" applyBorder="1" applyAlignment="1">
      <alignment horizontal="center" vertical="center" wrapText="1"/>
    </xf>
    <xf numFmtId="43" fontId="20" fillId="0" borderId="7" xfId="2" applyFont="1" applyBorder="1" applyAlignment="1">
      <alignment horizontal="center" vertical="center" wrapText="1"/>
    </xf>
    <xf numFmtId="43" fontId="20" fillId="0" borderId="6" xfId="2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43" fontId="30" fillId="0" borderId="25" xfId="2" applyFont="1" applyBorder="1" applyAlignment="1">
      <alignment vertical="center" wrapText="1"/>
    </xf>
    <xf numFmtId="43" fontId="30" fillId="3" borderId="25" xfId="2" applyFont="1" applyFill="1" applyBorder="1" applyAlignment="1">
      <alignment vertical="center" wrapText="1"/>
    </xf>
    <xf numFmtId="43" fontId="30" fillId="0" borderId="26" xfId="2" applyFont="1" applyBorder="1" applyAlignment="1">
      <alignment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6" fillId="0" borderId="0" xfId="0" applyFont="1"/>
    <xf numFmtId="2" fontId="45" fillId="3" borderId="1" xfId="0" applyNumberFormat="1" applyFont="1" applyFill="1" applyBorder="1" applyAlignment="1">
      <alignment vertical="center" wrapText="1"/>
    </xf>
    <xf numFmtId="0" fontId="45" fillId="3" borderId="24" xfId="0" applyFont="1" applyFill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45" fillId="0" borderId="24" xfId="0" applyFont="1" applyBorder="1" applyAlignment="1">
      <alignment vertical="center" wrapText="1"/>
    </xf>
    <xf numFmtId="4" fontId="45" fillId="0" borderId="5" xfId="0" applyNumberFormat="1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4" fontId="45" fillId="0" borderId="6" xfId="0" applyNumberFormat="1" applyFont="1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43" fontId="45" fillId="0" borderId="1" xfId="2" applyFont="1" applyBorder="1" applyAlignment="1">
      <alignment vertical="center" wrapText="1"/>
    </xf>
    <xf numFmtId="43" fontId="45" fillId="0" borderId="24" xfId="2" applyFont="1" applyBorder="1" applyAlignment="1">
      <alignment vertical="center" wrapText="1"/>
    </xf>
    <xf numFmtId="43" fontId="45" fillId="0" borderId="5" xfId="2" applyFont="1" applyBorder="1" applyAlignment="1">
      <alignment vertical="center" wrapText="1"/>
    </xf>
    <xf numFmtId="43" fontId="45" fillId="0" borderId="14" xfId="2" applyFont="1" applyBorder="1" applyAlignment="1">
      <alignment vertical="center" wrapText="1"/>
    </xf>
    <xf numFmtId="43" fontId="45" fillId="0" borderId="7" xfId="2" applyFont="1" applyBorder="1" applyAlignment="1">
      <alignment vertical="center" wrapText="1"/>
    </xf>
    <xf numFmtId="43" fontId="45" fillId="0" borderId="18" xfId="2" applyFont="1" applyBorder="1" applyAlignment="1">
      <alignment vertical="center" wrapText="1"/>
    </xf>
    <xf numFmtId="43" fontId="45" fillId="0" borderId="6" xfId="2" applyFont="1" applyBorder="1" applyAlignment="1">
      <alignment vertical="center" wrapText="1"/>
    </xf>
    <xf numFmtId="43" fontId="45" fillId="0" borderId="22" xfId="2" applyFont="1" applyBorder="1" applyAlignment="1">
      <alignment vertical="center" wrapText="1"/>
    </xf>
    <xf numFmtId="43" fontId="45" fillId="3" borderId="1" xfId="2" applyFont="1" applyFill="1" applyBorder="1" applyAlignment="1">
      <alignment vertical="center" wrapText="1"/>
    </xf>
    <xf numFmtId="43" fontId="45" fillId="3" borderId="24" xfId="2" applyFont="1" applyFill="1" applyBorder="1" applyAlignment="1">
      <alignment vertical="center" wrapText="1"/>
    </xf>
    <xf numFmtId="43" fontId="45" fillId="0" borderId="27" xfId="2" applyFont="1" applyBorder="1" applyAlignment="1">
      <alignment vertical="center" wrapText="1"/>
    </xf>
    <xf numFmtId="43" fontId="45" fillId="0" borderId="28" xfId="2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FDB74AABA131B20BAAC1913B13205A8BA060EC677203081A9531974D4901LBO" TargetMode="External"/><Relationship Id="rId1" Type="http://schemas.openxmlformats.org/officeDocument/2006/relationships/hyperlink" Target="consultantplus://offline/ref=FDB74AABA131B20BAAC1913B13205A8BA067E360730D081A9531974D491B77830EC4E574F7045BE900L5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B6CDA3585F8D10BB0265DE2D7C0B3DD6947B96ECCD675706BF95015F3BB8170752E2D3B765D91B72I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B6CDA3585F8D10BB0265DE2D7C0B3DD6947A96ECCB655706BF95015F3B1B78I" TargetMode="External"/><Relationship Id="rId1" Type="http://schemas.openxmlformats.org/officeDocument/2006/relationships/hyperlink" Target="consultantplus://offline/ref=B6CDA3585F8D10BB0265DE2D7C0B3DD6947B94E9CC615706BF95015F3B1B78I" TargetMode="External"/><Relationship Id="rId6" Type="http://schemas.openxmlformats.org/officeDocument/2006/relationships/hyperlink" Target="consultantplus://offline/ref=B6CDA3585F8D10BB0265DE2D7C0B3DD6947B96ECCD675706BF95015F3BB8170752E2D3B765D91B72I" TargetMode="External"/><Relationship Id="rId5" Type="http://schemas.openxmlformats.org/officeDocument/2006/relationships/hyperlink" Target="consultantplus://offline/ref=B6CDA3585F8D10BB0265DE2D7C0B3DD6947B96ECCD675706BF95015F3BB8170752E2D3B765D91B72I" TargetMode="External"/><Relationship Id="rId4" Type="http://schemas.openxmlformats.org/officeDocument/2006/relationships/hyperlink" Target="consultantplus://offline/ref=B6CDA3585F8D10BB0265DE2D7C0B3DD6947B96ECCD675706BF95015F3BB8170752E2D3B765D91B72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B6CDA3585F8D10BB0265DE2D7C0B3DD6947B96ECCD675706BF95015F3B1B78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view="pageBreakPreview" zoomScale="60" zoomScaleNormal="100" workbookViewId="0">
      <selection activeCell="F79" sqref="F79"/>
    </sheetView>
  </sheetViews>
  <sheetFormatPr defaultColWidth="45.28515625" defaultRowHeight="18.75" x14ac:dyDescent="0.3"/>
  <cols>
    <col min="1" max="1" width="45.28515625" style="1" customWidth="1"/>
    <col min="2" max="2" width="24.85546875" style="1" customWidth="1"/>
    <col min="3" max="3" width="16.85546875" style="1" customWidth="1"/>
    <col min="4" max="4" width="34" style="1" customWidth="1"/>
    <col min="5" max="5" width="25.28515625" style="1" customWidth="1"/>
    <col min="6" max="6" width="23.5703125" style="1" customWidth="1"/>
    <col min="7" max="7" width="21.140625" style="1" customWidth="1"/>
    <col min="8" max="8" width="16.42578125" style="1" customWidth="1"/>
    <col min="9" max="9" width="19.42578125" style="1" customWidth="1"/>
    <col min="10" max="10" width="12.5703125" style="1" customWidth="1"/>
    <col min="11" max="11" width="10.140625" style="1" customWidth="1"/>
    <col min="12" max="12" width="15.42578125" style="1" customWidth="1"/>
    <col min="13" max="13" width="45.28515625" style="1" hidden="1" customWidth="1"/>
    <col min="14" max="16384" width="45.28515625" style="1"/>
  </cols>
  <sheetData>
    <row r="1" spans="1:14" ht="21" x14ac:dyDescent="0.35">
      <c r="A1" s="6"/>
      <c r="B1" s="7"/>
      <c r="C1" s="7"/>
      <c r="D1" s="8"/>
      <c r="E1" s="8"/>
      <c r="F1" s="7"/>
      <c r="G1" s="9"/>
      <c r="H1" s="7"/>
      <c r="I1" s="8" t="s">
        <v>0</v>
      </c>
      <c r="J1" s="8"/>
      <c r="K1" s="7"/>
      <c r="L1" s="9"/>
    </row>
    <row r="2" spans="1:14" s="4" customFormat="1" ht="80.25" customHeight="1" x14ac:dyDescent="0.25">
      <c r="A2" s="10"/>
      <c r="B2" s="10"/>
      <c r="C2" s="151"/>
      <c r="D2" s="151"/>
      <c r="E2" s="11"/>
      <c r="F2" s="10"/>
      <c r="G2" s="10"/>
      <c r="H2" s="151" t="s">
        <v>1</v>
      </c>
      <c r="I2" s="151"/>
      <c r="J2" s="151"/>
      <c r="K2" s="151"/>
      <c r="L2" s="151"/>
      <c r="M2" s="3"/>
      <c r="N2" s="3"/>
    </row>
    <row r="3" spans="1:14" ht="21" x14ac:dyDescent="0.35">
      <c r="A3" s="6"/>
      <c r="B3" s="7"/>
      <c r="C3" s="150"/>
      <c r="D3" s="150"/>
      <c r="E3" s="150"/>
      <c r="F3" s="150"/>
      <c r="G3" s="150"/>
      <c r="H3" s="150" t="s">
        <v>2</v>
      </c>
      <c r="I3" s="150"/>
      <c r="J3" s="150"/>
      <c r="K3" s="150"/>
      <c r="L3" s="150"/>
    </row>
    <row r="4" spans="1:14" ht="21" x14ac:dyDescent="0.35">
      <c r="A4" s="6"/>
      <c r="B4" s="7"/>
      <c r="C4" s="12"/>
      <c r="D4" s="7"/>
      <c r="E4" s="7"/>
      <c r="F4" s="7"/>
      <c r="G4" s="7"/>
      <c r="H4" s="12" t="s">
        <v>120</v>
      </c>
      <c r="I4" s="7"/>
      <c r="J4" s="7"/>
      <c r="K4" s="7"/>
      <c r="L4" s="7"/>
      <c r="M4" s="2"/>
    </row>
    <row r="5" spans="1:14" ht="21" x14ac:dyDescent="0.35">
      <c r="A5" s="6"/>
      <c r="B5" s="7"/>
      <c r="C5" s="154"/>
      <c r="D5" s="154"/>
      <c r="E5" s="154"/>
      <c r="F5" s="7"/>
      <c r="G5" s="7"/>
      <c r="H5" s="154" t="s">
        <v>125</v>
      </c>
      <c r="I5" s="154"/>
      <c r="J5" s="154"/>
      <c r="K5" s="154"/>
      <c r="L5" s="7"/>
    </row>
    <row r="6" spans="1:14" ht="21" x14ac:dyDescent="0.3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4" ht="21" x14ac:dyDescent="0.3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4" ht="21" x14ac:dyDescent="0.35">
      <c r="A8" s="13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4" ht="21" x14ac:dyDescent="0.35">
      <c r="A9" s="13" t="s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4" ht="21" x14ac:dyDescent="0.35">
      <c r="A10" s="13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4" ht="47.25" customHeight="1" x14ac:dyDescent="0.35">
      <c r="A11" s="13" t="s">
        <v>5</v>
      </c>
      <c r="B11" s="140" t="s">
        <v>110</v>
      </c>
      <c r="C11" s="140"/>
      <c r="D11" s="140"/>
      <c r="E11" s="140"/>
      <c r="F11" s="140"/>
      <c r="G11" s="140"/>
      <c r="H11" s="7"/>
      <c r="I11" s="7"/>
      <c r="J11" s="7"/>
      <c r="K11" s="7"/>
      <c r="L11" s="7"/>
    </row>
    <row r="12" spans="1:14" ht="21" x14ac:dyDescent="0.35">
      <c r="A12" s="13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4" ht="21" x14ac:dyDescent="0.35">
      <c r="A13" s="13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4" ht="21" x14ac:dyDescent="0.35">
      <c r="A14" s="13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4" ht="21" x14ac:dyDescent="0.35">
      <c r="A15" s="13" t="s">
        <v>111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4" ht="21" x14ac:dyDescent="0.35">
      <c r="A16" s="13" t="s">
        <v>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21" x14ac:dyDescent="0.35">
      <c r="A17" s="13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21" x14ac:dyDescent="0.35">
      <c r="A18" s="13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21" x14ac:dyDescent="0.35">
      <c r="A19" s="13" t="s">
        <v>10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9" customHeight="1" x14ac:dyDescent="0.4">
      <c r="A20" s="120" t="s">
        <v>130</v>
      </c>
      <c r="B20" s="120"/>
      <c r="C20" s="120"/>
      <c r="D20" s="120"/>
      <c r="E20" s="120"/>
      <c r="F20" s="121"/>
      <c r="G20" s="121"/>
      <c r="H20" s="121"/>
      <c r="I20" s="121"/>
      <c r="J20" s="122"/>
      <c r="K20" s="122"/>
      <c r="L20" s="7"/>
    </row>
    <row r="21" spans="1:12" ht="26.25" x14ac:dyDescent="0.4">
      <c r="A21" s="123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7"/>
    </row>
    <row r="22" spans="1:12" s="30" customFormat="1" ht="26.25" x14ac:dyDescent="0.4">
      <c r="A22" s="159" t="s">
        <v>141</v>
      </c>
      <c r="B22" s="159"/>
      <c r="C22" s="159"/>
      <c r="D22" s="159"/>
      <c r="E22" s="159"/>
      <c r="F22" s="159"/>
      <c r="G22" s="122"/>
      <c r="H22" s="122"/>
      <c r="I22" s="122"/>
      <c r="J22" s="124"/>
      <c r="K22" s="124"/>
      <c r="L22" s="29"/>
    </row>
    <row r="23" spans="1:12" ht="26.25" x14ac:dyDescent="0.4">
      <c r="A23" s="121" t="s">
        <v>11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7"/>
    </row>
    <row r="24" spans="1:12" ht="26.25" x14ac:dyDescent="0.4">
      <c r="A24" s="121" t="s">
        <v>12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7"/>
    </row>
    <row r="25" spans="1:12" ht="26.25" x14ac:dyDescent="0.4">
      <c r="A25" s="121" t="s">
        <v>13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7"/>
    </row>
    <row r="26" spans="1:12" ht="26.25" x14ac:dyDescent="0.4">
      <c r="A26" s="121" t="s">
        <v>14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7"/>
    </row>
    <row r="27" spans="1:12" ht="26.25" x14ac:dyDescent="0.4">
      <c r="A27" s="121" t="s">
        <v>15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7"/>
    </row>
    <row r="28" spans="1:12" ht="26.25" x14ac:dyDescent="0.4">
      <c r="A28" s="121" t="s">
        <v>14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7"/>
    </row>
    <row r="29" spans="1:12" ht="26.25" x14ac:dyDescent="0.4">
      <c r="A29" s="121" t="s">
        <v>13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7"/>
    </row>
    <row r="30" spans="1:12" ht="26.25" x14ac:dyDescent="0.4">
      <c r="A30" s="121" t="s">
        <v>14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7"/>
    </row>
    <row r="31" spans="1:12" ht="26.25" x14ac:dyDescent="0.4">
      <c r="A31" s="121" t="s">
        <v>16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7"/>
    </row>
    <row r="32" spans="1:12" ht="26.25" x14ac:dyDescent="0.4">
      <c r="A32" s="121" t="s">
        <v>17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7"/>
    </row>
    <row r="33" spans="1:12" ht="27" x14ac:dyDescent="0.4">
      <c r="A33" s="121" t="s">
        <v>142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7"/>
    </row>
    <row r="34" spans="1:12" ht="26.25" x14ac:dyDescent="0.4">
      <c r="A34" s="121" t="s">
        <v>14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7"/>
    </row>
    <row r="35" spans="1:12" ht="26.25" x14ac:dyDescent="0.4">
      <c r="A35" s="121" t="s">
        <v>18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7"/>
    </row>
    <row r="36" spans="1:12" ht="26.25" x14ac:dyDescent="0.4">
      <c r="A36" s="121" t="s">
        <v>14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7"/>
    </row>
    <row r="37" spans="1:12" ht="26.25" x14ac:dyDescent="0.4">
      <c r="A37" s="121" t="s">
        <v>19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7"/>
    </row>
    <row r="38" spans="1:12" ht="26.25" x14ac:dyDescent="0.4">
      <c r="A38" s="121" t="s">
        <v>14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7"/>
    </row>
    <row r="39" spans="1:12" ht="26.25" x14ac:dyDescent="0.4">
      <c r="A39" s="125" t="s">
        <v>118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7"/>
    </row>
    <row r="40" spans="1:12" ht="26.25" x14ac:dyDescent="0.4">
      <c r="A40" s="121" t="s">
        <v>20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7"/>
    </row>
    <row r="41" spans="1:12" ht="26.25" x14ac:dyDescent="0.4">
      <c r="A41" s="121" t="s">
        <v>21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7"/>
    </row>
    <row r="42" spans="1:12" ht="26.25" x14ac:dyDescent="0.4">
      <c r="A42" s="126" t="s">
        <v>129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7"/>
    </row>
    <row r="43" spans="1:12" ht="26.25" x14ac:dyDescent="0.4">
      <c r="A43" s="126" t="s">
        <v>22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7"/>
    </row>
    <row r="44" spans="1:12" ht="26.25" x14ac:dyDescent="0.4">
      <c r="A44" s="121" t="s">
        <v>23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7"/>
    </row>
    <row r="45" spans="1:12" ht="26.25" x14ac:dyDescent="0.4">
      <c r="A45" s="121" t="s">
        <v>24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7"/>
    </row>
    <row r="46" spans="1:12" ht="27" x14ac:dyDescent="0.4">
      <c r="A46" s="121" t="s">
        <v>143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7"/>
    </row>
    <row r="47" spans="1:12" ht="26.25" x14ac:dyDescent="0.4">
      <c r="A47" s="121" t="s">
        <v>25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7"/>
    </row>
    <row r="48" spans="1:12" ht="26.25" x14ac:dyDescent="0.4">
      <c r="A48" s="121" t="s">
        <v>26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7"/>
    </row>
    <row r="49" spans="1:12" ht="26.25" x14ac:dyDescent="0.4">
      <c r="A49" s="121" t="s">
        <v>27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7"/>
    </row>
    <row r="50" spans="1:12" ht="26.25" x14ac:dyDescent="0.4">
      <c r="A50" s="121" t="s">
        <v>28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7"/>
    </row>
    <row r="51" spans="1:12" ht="26.25" x14ac:dyDescent="0.4">
      <c r="A51" s="121" t="s">
        <v>29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7"/>
    </row>
    <row r="52" spans="1:12" ht="26.25" x14ac:dyDescent="0.4">
      <c r="A52" s="121" t="s">
        <v>119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7"/>
    </row>
    <row r="53" spans="1:12" ht="26.25" x14ac:dyDescent="0.4">
      <c r="A53" s="121" t="s">
        <v>30</v>
      </c>
      <c r="B53" s="122" t="s">
        <v>128</v>
      </c>
      <c r="C53" s="122"/>
      <c r="D53" s="122"/>
      <c r="E53" s="122"/>
      <c r="F53" s="122"/>
      <c r="G53" s="122"/>
      <c r="H53" s="122"/>
      <c r="I53" s="122"/>
      <c r="J53" s="122"/>
      <c r="K53" s="122"/>
      <c r="L53" s="7"/>
    </row>
    <row r="54" spans="1:12" ht="26.25" x14ac:dyDescent="0.4">
      <c r="A54" s="127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7"/>
    </row>
    <row r="55" spans="1:12" ht="27" x14ac:dyDescent="0.4">
      <c r="A55" s="128" t="s">
        <v>31</v>
      </c>
      <c r="B55" s="121"/>
      <c r="C55" s="121"/>
      <c r="D55" s="121"/>
      <c r="E55" s="121"/>
      <c r="F55" s="121"/>
      <c r="G55" s="121"/>
      <c r="H55" s="121"/>
      <c r="I55" s="122"/>
      <c r="J55" s="122"/>
      <c r="K55" s="122"/>
      <c r="L55" s="7"/>
    </row>
    <row r="56" spans="1:12" ht="30.75" customHeight="1" x14ac:dyDescent="0.4">
      <c r="A56" s="153" t="s">
        <v>32</v>
      </c>
      <c r="B56" s="153"/>
      <c r="C56" s="153"/>
      <c r="D56" s="153"/>
      <c r="E56" s="153"/>
      <c r="F56" s="153"/>
      <c r="G56" s="122"/>
      <c r="H56" s="122"/>
      <c r="I56" s="122"/>
      <c r="J56" s="122"/>
      <c r="K56" s="122"/>
      <c r="L56" s="7"/>
    </row>
    <row r="57" spans="1:12" ht="56.25" customHeight="1" x14ac:dyDescent="0.35">
      <c r="A57" s="158" t="s">
        <v>144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7"/>
    </row>
    <row r="58" spans="1:12" ht="103.5" customHeight="1" x14ac:dyDescent="0.4">
      <c r="A58" s="152" t="s">
        <v>33</v>
      </c>
      <c r="B58" s="152"/>
      <c r="C58" s="152"/>
      <c r="D58" s="152"/>
      <c r="E58" s="152"/>
      <c r="F58" s="152"/>
      <c r="G58" s="152"/>
      <c r="H58" s="152"/>
      <c r="I58" s="122"/>
      <c r="J58" s="122"/>
      <c r="K58" s="122"/>
      <c r="L58" s="7"/>
    </row>
    <row r="59" spans="1:12" s="5" customFormat="1" ht="42" customHeight="1" x14ac:dyDescent="0.25">
      <c r="A59" s="158" t="s">
        <v>34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4"/>
    </row>
    <row r="60" spans="1:12" ht="79.5" customHeight="1" x14ac:dyDescent="0.4">
      <c r="A60" s="152" t="s">
        <v>35</v>
      </c>
      <c r="B60" s="152"/>
      <c r="C60" s="152"/>
      <c r="D60" s="152"/>
      <c r="E60" s="152"/>
      <c r="F60" s="152"/>
      <c r="G60" s="152"/>
      <c r="H60" s="122"/>
      <c r="I60" s="122"/>
      <c r="J60" s="122"/>
      <c r="K60" s="122"/>
      <c r="L60" s="7"/>
    </row>
    <row r="61" spans="1:12" ht="21" customHeight="1" x14ac:dyDescent="0.4">
      <c r="A61" s="160" t="s">
        <v>36</v>
      </c>
      <c r="B61" s="160"/>
      <c r="C61" s="160"/>
      <c r="D61" s="160"/>
      <c r="E61" s="160"/>
      <c r="F61" s="160"/>
      <c r="G61" s="129"/>
      <c r="H61" s="129"/>
      <c r="I61" s="129"/>
      <c r="J61" s="129"/>
      <c r="K61" s="122"/>
      <c r="L61" s="7"/>
    </row>
    <row r="62" spans="1:12" ht="26.25" x14ac:dyDescent="0.4">
      <c r="A62" s="139"/>
      <c r="B62" s="139"/>
      <c r="C62" s="139"/>
      <c r="D62" s="139"/>
      <c r="E62" s="130"/>
      <c r="F62" s="122"/>
      <c r="G62" s="122"/>
      <c r="H62" s="122"/>
      <c r="I62" s="122"/>
      <c r="J62" s="122"/>
      <c r="K62" s="122"/>
      <c r="L62" s="7"/>
    </row>
    <row r="63" spans="1:12" ht="27" x14ac:dyDescent="0.4">
      <c r="A63" s="128" t="s">
        <v>37</v>
      </c>
      <c r="B63" s="128"/>
      <c r="C63" s="128"/>
      <c r="D63" s="121"/>
      <c r="E63" s="121"/>
      <c r="F63" s="121"/>
      <c r="G63" s="121"/>
      <c r="H63" s="121"/>
      <c r="I63" s="122"/>
      <c r="J63" s="122"/>
      <c r="K63" s="122"/>
      <c r="L63" s="7"/>
    </row>
    <row r="64" spans="1:12" ht="26.25" x14ac:dyDescent="0.4">
      <c r="A64" s="130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7"/>
    </row>
    <row r="65" spans="1:12" ht="25.5" customHeight="1" x14ac:dyDescent="0.4">
      <c r="A65" s="155" t="s">
        <v>38</v>
      </c>
      <c r="B65" s="156"/>
      <c r="C65" s="156"/>
      <c r="D65" s="131" t="s">
        <v>121</v>
      </c>
      <c r="E65" s="132"/>
      <c r="F65" s="122"/>
      <c r="G65" s="122"/>
      <c r="H65" s="122"/>
      <c r="I65" s="122"/>
      <c r="J65" s="122"/>
      <c r="K65" s="122"/>
      <c r="L65" s="7"/>
    </row>
    <row r="66" spans="1:12" ht="40.5" customHeight="1" x14ac:dyDescent="0.4">
      <c r="A66" s="141" t="s">
        <v>39</v>
      </c>
      <c r="B66" s="142"/>
      <c r="C66" s="143"/>
      <c r="D66" s="133">
        <v>27529349.43</v>
      </c>
      <c r="E66" s="134"/>
      <c r="F66" s="122"/>
      <c r="G66" s="122"/>
      <c r="H66" s="122"/>
      <c r="I66" s="122"/>
      <c r="J66" s="122"/>
      <c r="K66" s="122"/>
      <c r="L66" s="7"/>
    </row>
    <row r="67" spans="1:12" ht="23.25" customHeight="1" x14ac:dyDescent="0.4">
      <c r="A67" s="144" t="s">
        <v>126</v>
      </c>
      <c r="B67" s="145"/>
      <c r="C67" s="146"/>
      <c r="D67" s="138">
        <v>13080660</v>
      </c>
      <c r="E67" s="134"/>
      <c r="F67" s="122"/>
      <c r="G67" s="122"/>
      <c r="H67" s="122"/>
      <c r="I67" s="122"/>
      <c r="J67" s="122"/>
      <c r="K67" s="122"/>
      <c r="L67" s="7"/>
    </row>
    <row r="68" spans="1:12" ht="43.5" customHeight="1" x14ac:dyDescent="0.4">
      <c r="A68" s="147"/>
      <c r="B68" s="148"/>
      <c r="C68" s="149"/>
      <c r="D68" s="138"/>
      <c r="E68" s="132"/>
      <c r="F68" s="122"/>
      <c r="G68" s="122"/>
      <c r="H68" s="122"/>
      <c r="I68" s="122"/>
      <c r="J68" s="122"/>
      <c r="K68" s="122"/>
      <c r="L68" s="7"/>
    </row>
    <row r="69" spans="1:12" ht="19.5" customHeight="1" x14ac:dyDescent="0.4">
      <c r="A69" s="144" t="s">
        <v>127</v>
      </c>
      <c r="B69" s="145"/>
      <c r="C69" s="146"/>
      <c r="D69" s="138">
        <v>1567514.52</v>
      </c>
      <c r="E69" s="132"/>
      <c r="F69" s="122"/>
      <c r="G69" s="122"/>
      <c r="H69" s="122"/>
      <c r="I69" s="122"/>
      <c r="J69" s="122"/>
      <c r="K69" s="122"/>
      <c r="L69" s="7"/>
    </row>
    <row r="70" spans="1:12" ht="33" customHeight="1" x14ac:dyDescent="0.4">
      <c r="A70" s="147"/>
      <c r="B70" s="148"/>
      <c r="C70" s="149"/>
      <c r="D70" s="138"/>
      <c r="E70" s="134"/>
      <c r="F70" s="122"/>
      <c r="G70" s="122"/>
      <c r="H70" s="122"/>
      <c r="I70" s="122"/>
      <c r="J70" s="122"/>
      <c r="K70" s="122"/>
      <c r="L70" s="7"/>
    </row>
    <row r="71" spans="1:12" ht="62.25" customHeight="1" x14ac:dyDescent="0.4">
      <c r="A71" s="141" t="s">
        <v>43</v>
      </c>
      <c r="B71" s="142"/>
      <c r="C71" s="143"/>
      <c r="D71" s="133">
        <v>43589.3</v>
      </c>
      <c r="E71" s="134"/>
      <c r="F71" s="122"/>
      <c r="G71" s="122"/>
      <c r="H71" s="122"/>
      <c r="I71" s="122"/>
      <c r="J71" s="122"/>
      <c r="K71" s="122"/>
      <c r="L71" s="7"/>
    </row>
    <row r="72" spans="1:12" ht="44.25" customHeight="1" x14ac:dyDescent="0.4">
      <c r="A72" s="141" t="s">
        <v>41</v>
      </c>
      <c r="B72" s="142"/>
      <c r="C72" s="143"/>
      <c r="D72" s="135" t="s">
        <v>40</v>
      </c>
      <c r="E72" s="132"/>
      <c r="F72" s="122"/>
      <c r="G72" s="122"/>
      <c r="H72" s="122"/>
      <c r="I72" s="122"/>
      <c r="J72" s="122"/>
      <c r="K72" s="122"/>
      <c r="L72" s="7"/>
    </row>
    <row r="73" spans="1:12" ht="38.25" customHeight="1" x14ac:dyDescent="0.4">
      <c r="A73" s="141" t="s">
        <v>42</v>
      </c>
      <c r="B73" s="142"/>
      <c r="C73" s="143"/>
      <c r="D73" s="136">
        <v>43589.3</v>
      </c>
      <c r="E73" s="134"/>
      <c r="F73" s="122"/>
      <c r="G73" s="122"/>
      <c r="H73" s="122"/>
      <c r="I73" s="122"/>
      <c r="J73" s="122"/>
      <c r="K73" s="122"/>
      <c r="L73" s="7"/>
    </row>
    <row r="74" spans="1:12" ht="34.5" customHeight="1" x14ac:dyDescent="0.4">
      <c r="A74" s="155" t="s">
        <v>44</v>
      </c>
      <c r="B74" s="156"/>
      <c r="C74" s="157"/>
      <c r="D74" s="137"/>
      <c r="E74" s="122"/>
      <c r="F74" s="122"/>
      <c r="G74" s="122"/>
      <c r="H74" s="122"/>
      <c r="I74" s="122"/>
      <c r="J74" s="122"/>
      <c r="K74" s="122"/>
      <c r="L74" s="7"/>
    </row>
    <row r="75" spans="1:12" ht="48.75" customHeight="1" x14ac:dyDescent="0.4">
      <c r="A75" s="141" t="s">
        <v>122</v>
      </c>
      <c r="B75" s="142"/>
      <c r="C75" s="143"/>
      <c r="D75" s="137">
        <f>D76+D77</f>
        <v>196498.06</v>
      </c>
      <c r="E75" s="122"/>
      <c r="F75" s="122"/>
      <c r="G75" s="122"/>
      <c r="H75" s="122"/>
      <c r="I75" s="122"/>
      <c r="J75" s="122"/>
      <c r="K75" s="122"/>
      <c r="L75" s="7"/>
    </row>
    <row r="76" spans="1:12" ht="48.75" customHeight="1" x14ac:dyDescent="0.4">
      <c r="A76" s="141" t="s">
        <v>123</v>
      </c>
      <c r="B76" s="142"/>
      <c r="C76" s="143"/>
      <c r="D76" s="137">
        <v>196498.06</v>
      </c>
      <c r="E76" s="122"/>
      <c r="F76" s="122"/>
      <c r="G76" s="122"/>
      <c r="H76" s="122"/>
      <c r="I76" s="122"/>
      <c r="J76" s="122"/>
      <c r="K76" s="122"/>
      <c r="L76" s="7"/>
    </row>
    <row r="77" spans="1:12" ht="75" customHeight="1" x14ac:dyDescent="0.4">
      <c r="A77" s="141" t="s">
        <v>114</v>
      </c>
      <c r="B77" s="142"/>
      <c r="C77" s="143"/>
      <c r="D77" s="135"/>
      <c r="E77" s="122"/>
      <c r="F77" s="122"/>
      <c r="G77" s="122"/>
      <c r="H77" s="122"/>
      <c r="I77" s="122"/>
      <c r="J77" s="122"/>
      <c r="K77" s="122"/>
      <c r="L77" s="7"/>
    </row>
    <row r="78" spans="1:12" ht="32.25" customHeight="1" x14ac:dyDescent="0.4">
      <c r="A78" s="141" t="s">
        <v>115</v>
      </c>
      <c r="B78" s="142"/>
      <c r="C78" s="143"/>
      <c r="D78" s="135" t="s">
        <v>40</v>
      </c>
      <c r="E78" s="122"/>
      <c r="F78" s="122"/>
      <c r="G78" s="122"/>
      <c r="H78" s="122"/>
      <c r="I78" s="122"/>
      <c r="J78" s="122"/>
      <c r="K78" s="122"/>
      <c r="L78" s="7"/>
    </row>
    <row r="79" spans="1:12" ht="60" customHeight="1" x14ac:dyDescent="0.4">
      <c r="A79" s="141" t="s">
        <v>46</v>
      </c>
      <c r="B79" s="142"/>
      <c r="C79" s="143"/>
      <c r="D79" s="135" t="s">
        <v>40</v>
      </c>
      <c r="E79" s="122"/>
      <c r="F79" s="122"/>
      <c r="G79" s="122"/>
      <c r="H79" s="122"/>
      <c r="I79" s="122"/>
      <c r="J79" s="122"/>
      <c r="K79" s="122"/>
      <c r="L79" s="7"/>
    </row>
    <row r="80" spans="1:12" ht="54" customHeight="1" x14ac:dyDescent="0.4">
      <c r="A80" s="141" t="s">
        <v>47</v>
      </c>
      <c r="B80" s="142"/>
      <c r="C80" s="143"/>
      <c r="D80" s="137">
        <f>15487+18759.12</f>
        <v>34246.119999999995</v>
      </c>
      <c r="E80" s="122"/>
      <c r="F80" s="122"/>
      <c r="G80" s="122"/>
      <c r="H80" s="122"/>
      <c r="I80" s="122"/>
      <c r="J80" s="122"/>
      <c r="K80" s="122"/>
      <c r="L80" s="7"/>
    </row>
    <row r="81" spans="1:12" ht="33.75" customHeight="1" x14ac:dyDescent="0.4">
      <c r="A81" s="141" t="s">
        <v>48</v>
      </c>
      <c r="B81" s="142"/>
      <c r="C81" s="143"/>
      <c r="D81" s="137"/>
      <c r="E81" s="122"/>
      <c r="F81" s="122"/>
      <c r="G81" s="122"/>
      <c r="H81" s="122"/>
      <c r="I81" s="122"/>
      <c r="J81" s="122"/>
      <c r="K81" s="122"/>
      <c r="L81" s="7"/>
    </row>
    <row r="82" spans="1:12" ht="32.25" customHeight="1" x14ac:dyDescent="0.4">
      <c r="A82" s="141" t="s">
        <v>45</v>
      </c>
      <c r="B82" s="142"/>
      <c r="C82" s="143"/>
      <c r="D82" s="135" t="s">
        <v>40</v>
      </c>
      <c r="E82" s="122"/>
      <c r="F82" s="122"/>
      <c r="G82" s="122"/>
      <c r="H82" s="122"/>
      <c r="I82" s="122"/>
      <c r="J82" s="122"/>
      <c r="K82" s="122"/>
      <c r="L82" s="7"/>
    </row>
    <row r="83" spans="1:12" ht="43.5" customHeight="1" x14ac:dyDescent="0.4">
      <c r="A83" s="141" t="s">
        <v>116</v>
      </c>
      <c r="B83" s="142"/>
      <c r="C83" s="143"/>
      <c r="D83" s="135" t="s">
        <v>40</v>
      </c>
      <c r="E83" s="122"/>
      <c r="F83" s="122"/>
      <c r="G83" s="122"/>
      <c r="H83" s="122"/>
      <c r="I83" s="122"/>
      <c r="J83" s="122"/>
      <c r="K83" s="122"/>
      <c r="L83" s="7"/>
    </row>
    <row r="84" spans="1:12" ht="31.5" customHeight="1" x14ac:dyDescent="0.4">
      <c r="A84" s="141" t="s">
        <v>117</v>
      </c>
      <c r="B84" s="142"/>
      <c r="C84" s="143"/>
      <c r="D84" s="137"/>
      <c r="E84" s="122"/>
      <c r="F84" s="122"/>
      <c r="G84" s="122"/>
      <c r="H84" s="122"/>
      <c r="I84" s="122"/>
      <c r="J84" s="122"/>
      <c r="K84" s="122"/>
      <c r="L84" s="7"/>
    </row>
    <row r="85" spans="1:12" ht="48" customHeight="1" x14ac:dyDescent="0.4">
      <c r="A85" s="141" t="s">
        <v>124</v>
      </c>
      <c r="B85" s="142"/>
      <c r="C85" s="143"/>
      <c r="D85" s="135" t="s">
        <v>40</v>
      </c>
      <c r="E85" s="122"/>
      <c r="F85" s="122"/>
      <c r="G85" s="122"/>
      <c r="H85" s="122"/>
      <c r="I85" s="122"/>
      <c r="J85" s="122"/>
      <c r="K85" s="122"/>
      <c r="L85" s="7"/>
    </row>
    <row r="86" spans="1:12" ht="26.25" x14ac:dyDescent="0.4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</row>
    <row r="87" spans="1:12" ht="26.25" x14ac:dyDescent="0.4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</row>
  </sheetData>
  <mergeCells count="36">
    <mergeCell ref="A72:C72"/>
    <mergeCell ref="A73:C73"/>
    <mergeCell ref="C5:E5"/>
    <mergeCell ref="A60:G60"/>
    <mergeCell ref="A74:C74"/>
    <mergeCell ref="D69:D70"/>
    <mergeCell ref="A57:K57"/>
    <mergeCell ref="A66:C66"/>
    <mergeCell ref="A69:C70"/>
    <mergeCell ref="A22:F22"/>
    <mergeCell ref="A59:K59"/>
    <mergeCell ref="A61:F61"/>
    <mergeCell ref="A65:C65"/>
    <mergeCell ref="H5:K5"/>
    <mergeCell ref="H3:L3"/>
    <mergeCell ref="C2:D2"/>
    <mergeCell ref="C3:G3"/>
    <mergeCell ref="A58:H58"/>
    <mergeCell ref="A56:F56"/>
    <mergeCell ref="H2:L2"/>
    <mergeCell ref="D67:D68"/>
    <mergeCell ref="A62:D62"/>
    <mergeCell ref="B11:G11"/>
    <mergeCell ref="A85:C85"/>
    <mergeCell ref="A67:C68"/>
    <mergeCell ref="A82:C82"/>
    <mergeCell ref="A77:C77"/>
    <mergeCell ref="A78:C78"/>
    <mergeCell ref="A83:C83"/>
    <mergeCell ref="A84:C84"/>
    <mergeCell ref="A76:C76"/>
    <mergeCell ref="A79:C79"/>
    <mergeCell ref="A80:C80"/>
    <mergeCell ref="A81:C81"/>
    <mergeCell ref="A71:C71"/>
    <mergeCell ref="A75:C75"/>
  </mergeCells>
  <phoneticPr fontId="17" type="noConversion"/>
  <hyperlinks>
    <hyperlink ref="A42" r:id="rId1" display="consultantplus://offline/ref=FDB74AABA131B20BAAC1913B13205A8BA067E360730D081A9531974D491B77830EC4E574F7045BE900L5O"/>
    <hyperlink ref="A43" r:id="rId2" display="consultantplus://offline/ref=FDB74AABA131B20BAAC1913B13205A8BA060EC677203081A9531974D4901LBO"/>
  </hyperlinks>
  <pageMargins left="0.23622047244094491" right="0.23622047244094491" top="0.74803149606299213" bottom="0.74803149606299213" header="0.31496062992125984" footer="0.31496062992125984"/>
  <pageSetup paperSize="9" scale="27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tabSelected="1" view="pageBreakPreview" zoomScale="60" zoomScaleNormal="100" workbookViewId="0">
      <selection activeCell="U7" sqref="U7"/>
    </sheetView>
  </sheetViews>
  <sheetFormatPr defaultColWidth="45.28515625" defaultRowHeight="18.75" x14ac:dyDescent="0.3"/>
  <cols>
    <col min="1" max="1" width="49.140625" style="1" customWidth="1"/>
    <col min="2" max="2" width="14.42578125" style="1" customWidth="1"/>
    <col min="3" max="3" width="11.85546875" style="1" customWidth="1"/>
    <col min="4" max="4" width="27.42578125" style="1" customWidth="1"/>
    <col min="5" max="5" width="28.42578125" style="1" customWidth="1"/>
    <col min="6" max="6" width="28.85546875" style="1" customWidth="1"/>
    <col min="7" max="7" width="27.85546875" style="1" customWidth="1"/>
    <col min="8" max="8" width="25.140625" style="1" customWidth="1"/>
    <col min="9" max="9" width="28" style="1" customWidth="1"/>
    <col min="10" max="10" width="8.7109375" style="1" customWidth="1"/>
    <col min="11" max="11" width="30.28515625" style="1" customWidth="1"/>
    <col min="12" max="12" width="28.42578125" style="1" customWidth="1"/>
    <col min="13" max="13" width="45.28515625" style="1" hidden="1" customWidth="1"/>
    <col min="14" max="14" width="25.42578125" style="1" customWidth="1"/>
    <col min="15" max="15" width="14.7109375" style="1" customWidth="1"/>
    <col min="16" max="16" width="14.140625" style="1" customWidth="1"/>
    <col min="17" max="17" width="11" style="1" customWidth="1"/>
    <col min="18" max="18" width="7.5703125" style="1" customWidth="1"/>
    <col min="19" max="19" width="24.7109375" style="1" customWidth="1"/>
    <col min="20" max="20" width="24.85546875" style="1" customWidth="1"/>
    <col min="21" max="21" width="23.5703125" style="1" customWidth="1"/>
    <col min="22" max="22" width="6.140625" style="1" customWidth="1"/>
    <col min="23" max="23" width="9.42578125" style="1" customWidth="1"/>
    <col min="24" max="24" width="4.5703125" style="1" customWidth="1"/>
    <col min="25" max="25" width="6.85546875" style="1" customWidth="1"/>
    <col min="26" max="16384" width="45.28515625" style="1"/>
  </cols>
  <sheetData>
    <row r="1" spans="1:26" ht="49.5" customHeight="1" x14ac:dyDescent="0.4">
      <c r="A1" s="31"/>
      <c r="B1" s="31"/>
      <c r="C1" s="31"/>
      <c r="D1" s="161" t="s">
        <v>50</v>
      </c>
      <c r="E1" s="161"/>
      <c r="F1" s="161"/>
      <c r="G1" s="161"/>
      <c r="H1" s="31"/>
      <c r="I1" s="31"/>
      <c r="J1" s="31"/>
      <c r="K1" s="31"/>
      <c r="L1" s="31"/>
      <c r="M1"/>
    </row>
    <row r="2" spans="1:26" ht="47.25" customHeight="1" thickBot="1" x14ac:dyDescent="0.45">
      <c r="A2" s="33"/>
      <c r="B2" s="33"/>
      <c r="C2" s="33"/>
      <c r="D2" s="77"/>
      <c r="E2" s="77"/>
      <c r="F2" s="78">
        <v>2018</v>
      </c>
      <c r="G2" s="77"/>
      <c r="H2" s="33"/>
      <c r="I2" s="33"/>
      <c r="J2" s="33"/>
      <c r="K2"/>
      <c r="L2"/>
      <c r="M2"/>
      <c r="N2"/>
      <c r="O2" s="32">
        <v>2019</v>
      </c>
      <c r="P2"/>
      <c r="Q2"/>
      <c r="R2"/>
      <c r="S2"/>
      <c r="T2" s="32">
        <v>2020</v>
      </c>
      <c r="U2"/>
      <c r="V2" s="32"/>
      <c r="W2"/>
      <c r="X2"/>
      <c r="Y2"/>
    </row>
    <row r="3" spans="1:26" ht="60" customHeight="1" x14ac:dyDescent="0.3">
      <c r="A3" s="177" t="s">
        <v>38</v>
      </c>
      <c r="B3" s="177" t="s">
        <v>51</v>
      </c>
      <c r="C3" s="180" t="s">
        <v>52</v>
      </c>
      <c r="D3" s="174" t="s">
        <v>53</v>
      </c>
      <c r="E3" s="175"/>
      <c r="F3" s="175"/>
      <c r="G3" s="175"/>
      <c r="H3" s="175"/>
      <c r="I3" s="175"/>
      <c r="J3" s="176"/>
      <c r="K3" s="174" t="s">
        <v>53</v>
      </c>
      <c r="L3" s="175"/>
      <c r="M3" s="175"/>
      <c r="N3" s="175"/>
      <c r="O3" s="175"/>
      <c r="P3" s="175"/>
      <c r="Q3" s="175"/>
      <c r="R3" s="176"/>
      <c r="S3" s="174" t="s">
        <v>53</v>
      </c>
      <c r="T3" s="175"/>
      <c r="U3" s="175"/>
      <c r="V3" s="175"/>
      <c r="W3" s="175"/>
      <c r="X3" s="175"/>
      <c r="Y3" s="176"/>
    </row>
    <row r="4" spans="1:26" ht="17.25" customHeight="1" x14ac:dyDescent="0.3">
      <c r="A4" s="178"/>
      <c r="B4" s="178"/>
      <c r="C4" s="181"/>
      <c r="D4" s="193" t="s">
        <v>54</v>
      </c>
      <c r="E4" s="183" t="s">
        <v>41</v>
      </c>
      <c r="F4" s="196"/>
      <c r="G4" s="196"/>
      <c r="H4" s="196"/>
      <c r="I4" s="196"/>
      <c r="J4" s="184"/>
      <c r="K4" s="193" t="s">
        <v>54</v>
      </c>
      <c r="L4" s="183" t="s">
        <v>41</v>
      </c>
      <c r="M4" s="196"/>
      <c r="N4" s="196"/>
      <c r="O4" s="196"/>
      <c r="P4" s="196"/>
      <c r="Q4" s="196"/>
      <c r="R4" s="184"/>
      <c r="S4" s="193" t="s">
        <v>54</v>
      </c>
      <c r="T4" s="183" t="s">
        <v>41</v>
      </c>
      <c r="U4" s="196"/>
      <c r="V4" s="196"/>
      <c r="W4" s="196"/>
      <c r="X4" s="196"/>
      <c r="Y4" s="184"/>
    </row>
    <row r="5" spans="1:26" ht="135.75" customHeight="1" x14ac:dyDescent="0.3">
      <c r="A5" s="178"/>
      <c r="B5" s="178"/>
      <c r="C5" s="181"/>
      <c r="D5" s="194"/>
      <c r="E5" s="177" t="s">
        <v>55</v>
      </c>
      <c r="F5" s="189" t="s">
        <v>56</v>
      </c>
      <c r="G5" s="177" t="s">
        <v>57</v>
      </c>
      <c r="H5" s="177" t="s">
        <v>58</v>
      </c>
      <c r="I5" s="183" t="s">
        <v>59</v>
      </c>
      <c r="J5" s="184"/>
      <c r="K5" s="194"/>
      <c r="L5" s="177" t="s">
        <v>55</v>
      </c>
      <c r="M5" s="189" t="s">
        <v>56</v>
      </c>
      <c r="N5" s="189" t="s">
        <v>56</v>
      </c>
      <c r="O5" s="177" t="s">
        <v>57</v>
      </c>
      <c r="P5" s="177" t="s">
        <v>58</v>
      </c>
      <c r="Q5" s="291" t="s">
        <v>59</v>
      </c>
      <c r="R5" s="292"/>
      <c r="S5" s="194"/>
      <c r="T5" s="177" t="s">
        <v>55</v>
      </c>
      <c r="U5" s="189" t="s">
        <v>56</v>
      </c>
      <c r="V5" s="293" t="s">
        <v>57</v>
      </c>
      <c r="W5" s="293" t="s">
        <v>58</v>
      </c>
      <c r="X5" s="295" t="s">
        <v>59</v>
      </c>
      <c r="Y5" s="296"/>
    </row>
    <row r="6" spans="1:26" ht="51.75" customHeight="1" x14ac:dyDescent="0.3">
      <c r="A6" s="179"/>
      <c r="B6" s="179"/>
      <c r="C6" s="182"/>
      <c r="D6" s="195"/>
      <c r="E6" s="179"/>
      <c r="F6" s="190"/>
      <c r="G6" s="179"/>
      <c r="H6" s="179"/>
      <c r="I6" s="76" t="s">
        <v>54</v>
      </c>
      <c r="J6" s="80" t="s">
        <v>60</v>
      </c>
      <c r="K6" s="195"/>
      <c r="L6" s="179"/>
      <c r="M6" s="190"/>
      <c r="N6" s="190"/>
      <c r="O6" s="179"/>
      <c r="P6" s="179"/>
      <c r="Q6" s="100" t="s">
        <v>54</v>
      </c>
      <c r="R6" s="79" t="s">
        <v>60</v>
      </c>
      <c r="S6" s="195"/>
      <c r="T6" s="179"/>
      <c r="U6" s="190"/>
      <c r="V6" s="294"/>
      <c r="W6" s="294"/>
      <c r="X6" s="99" t="s">
        <v>54</v>
      </c>
      <c r="Y6" s="80" t="s">
        <v>60</v>
      </c>
    </row>
    <row r="7" spans="1:26" ht="21.75" customHeight="1" x14ac:dyDescent="0.3">
      <c r="A7" s="34">
        <v>1</v>
      </c>
      <c r="B7" s="34">
        <v>2</v>
      </c>
      <c r="C7" s="36">
        <v>3</v>
      </c>
      <c r="D7" s="37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5">
        <v>10</v>
      </c>
      <c r="K7" s="37">
        <v>4</v>
      </c>
      <c r="L7" s="34">
        <v>5</v>
      </c>
      <c r="M7" s="34">
        <v>6</v>
      </c>
      <c r="N7" s="34">
        <v>6</v>
      </c>
      <c r="O7" s="34">
        <v>7</v>
      </c>
      <c r="P7" s="34">
        <v>8</v>
      </c>
      <c r="Q7" s="100">
        <v>9</v>
      </c>
      <c r="R7" s="79">
        <v>10</v>
      </c>
      <c r="S7" s="37">
        <v>4</v>
      </c>
      <c r="T7" s="34">
        <v>5</v>
      </c>
      <c r="U7" s="34">
        <v>6</v>
      </c>
      <c r="V7" s="34">
        <v>7</v>
      </c>
      <c r="W7" s="34">
        <v>8</v>
      </c>
      <c r="X7" s="34">
        <v>9</v>
      </c>
      <c r="Y7" s="35">
        <v>10</v>
      </c>
    </row>
    <row r="8" spans="1:26" ht="53.25" customHeight="1" x14ac:dyDescent="0.3">
      <c r="A8" s="38" t="s">
        <v>61</v>
      </c>
      <c r="B8" s="39">
        <v>100</v>
      </c>
      <c r="C8" s="40" t="s">
        <v>62</v>
      </c>
      <c r="D8" s="94">
        <f>E8+F8+I8</f>
        <v>40633836</v>
      </c>
      <c r="E8" s="95">
        <f>E11</f>
        <v>34091315</v>
      </c>
      <c r="F8" s="95">
        <f>F14</f>
        <v>6542521</v>
      </c>
      <c r="G8" s="38"/>
      <c r="H8" s="38"/>
      <c r="I8" s="43">
        <f>I11</f>
        <v>0</v>
      </c>
      <c r="J8" s="44"/>
      <c r="K8" s="94">
        <f>L8+N8</f>
        <v>42448105</v>
      </c>
      <c r="L8" s="95">
        <f>L11</f>
        <v>35876976</v>
      </c>
      <c r="M8" s="95">
        <f>M14</f>
        <v>4786799</v>
      </c>
      <c r="N8" s="95">
        <f>N14</f>
        <v>6571129</v>
      </c>
      <c r="O8" s="42"/>
      <c r="P8" s="42"/>
      <c r="Q8" s="42">
        <f>Q11</f>
        <v>0</v>
      </c>
      <c r="R8" s="45"/>
      <c r="S8" s="41">
        <f>T8+U8+X8</f>
        <v>44615195</v>
      </c>
      <c r="T8" s="42">
        <f>T11</f>
        <v>38016880</v>
      </c>
      <c r="U8" s="42">
        <f>U14</f>
        <v>6598315</v>
      </c>
      <c r="V8" s="96"/>
      <c r="W8" s="96"/>
      <c r="X8" s="96">
        <f>X11</f>
        <v>0</v>
      </c>
      <c r="Y8" s="115"/>
    </row>
    <row r="9" spans="1:26" ht="31.5" customHeight="1" x14ac:dyDescent="0.3">
      <c r="A9" s="46" t="s">
        <v>41</v>
      </c>
      <c r="B9" s="185">
        <v>110</v>
      </c>
      <c r="C9" s="187"/>
      <c r="D9" s="217"/>
      <c r="E9" s="203" t="s">
        <v>62</v>
      </c>
      <c r="F9" s="203" t="s">
        <v>62</v>
      </c>
      <c r="G9" s="209" t="s">
        <v>62</v>
      </c>
      <c r="H9" s="209" t="s">
        <v>62</v>
      </c>
      <c r="I9" s="211"/>
      <c r="J9" s="213" t="s">
        <v>62</v>
      </c>
      <c r="K9" s="215"/>
      <c r="L9" s="203" t="s">
        <v>62</v>
      </c>
      <c r="M9" s="203" t="s">
        <v>62</v>
      </c>
      <c r="N9" s="203" t="s">
        <v>62</v>
      </c>
      <c r="O9" s="203" t="s">
        <v>62</v>
      </c>
      <c r="P9" s="203" t="s">
        <v>62</v>
      </c>
      <c r="Q9" s="205"/>
      <c r="R9" s="207" t="s">
        <v>62</v>
      </c>
      <c r="S9" s="215"/>
      <c r="T9" s="203" t="s">
        <v>62</v>
      </c>
      <c r="U9" s="203" t="s">
        <v>62</v>
      </c>
      <c r="V9" s="219" t="s">
        <v>62</v>
      </c>
      <c r="W9" s="219" t="s">
        <v>62</v>
      </c>
      <c r="X9" s="221"/>
      <c r="Y9" s="197" t="s">
        <v>62</v>
      </c>
    </row>
    <row r="10" spans="1:26" ht="34.5" customHeight="1" x14ac:dyDescent="0.3">
      <c r="A10" s="47" t="s">
        <v>63</v>
      </c>
      <c r="B10" s="186"/>
      <c r="C10" s="188"/>
      <c r="D10" s="218"/>
      <c r="E10" s="204"/>
      <c r="F10" s="204"/>
      <c r="G10" s="210"/>
      <c r="H10" s="210"/>
      <c r="I10" s="212"/>
      <c r="J10" s="214"/>
      <c r="K10" s="216"/>
      <c r="L10" s="204"/>
      <c r="M10" s="204"/>
      <c r="N10" s="204"/>
      <c r="O10" s="204"/>
      <c r="P10" s="204"/>
      <c r="Q10" s="206"/>
      <c r="R10" s="208"/>
      <c r="S10" s="216"/>
      <c r="T10" s="204"/>
      <c r="U10" s="204"/>
      <c r="V10" s="220"/>
      <c r="W10" s="220"/>
      <c r="X10" s="222"/>
      <c r="Y10" s="198"/>
    </row>
    <row r="11" spans="1:26" ht="50.25" customHeight="1" x14ac:dyDescent="0.3">
      <c r="A11" s="47" t="s">
        <v>64</v>
      </c>
      <c r="B11" s="34">
        <v>120</v>
      </c>
      <c r="C11" s="48">
        <v>130</v>
      </c>
      <c r="D11" s="91">
        <f>I11+E11</f>
        <v>34091315</v>
      </c>
      <c r="E11" s="92">
        <f>2077364+32013951</f>
        <v>34091315</v>
      </c>
      <c r="F11" s="50"/>
      <c r="G11" s="100" t="s">
        <v>62</v>
      </c>
      <c r="H11" s="47"/>
      <c r="I11" s="51"/>
      <c r="J11" s="52"/>
      <c r="K11" s="91">
        <f>Q11+L11</f>
        <v>35876976</v>
      </c>
      <c r="L11" s="92">
        <f>33655055+2221921</f>
        <v>35876976</v>
      </c>
      <c r="M11" s="50"/>
      <c r="N11" s="50"/>
      <c r="O11" s="53" t="s">
        <v>62</v>
      </c>
      <c r="P11" s="50"/>
      <c r="Q11" s="50"/>
      <c r="R11" s="54"/>
      <c r="S11" s="49">
        <f>X11+T11</f>
        <v>38016880</v>
      </c>
      <c r="T11" s="50">
        <f>2277334+35739546</f>
        <v>38016880</v>
      </c>
      <c r="U11" s="50"/>
      <c r="V11" s="108" t="s">
        <v>62</v>
      </c>
      <c r="W11" s="105"/>
      <c r="X11" s="105"/>
      <c r="Y11" s="109"/>
    </row>
    <row r="12" spans="1:26" ht="48.75" customHeight="1" x14ac:dyDescent="0.3">
      <c r="A12" s="18" t="s">
        <v>65</v>
      </c>
      <c r="B12" s="34">
        <v>130</v>
      </c>
      <c r="C12" s="48"/>
      <c r="D12" s="55"/>
      <c r="E12" s="100" t="s">
        <v>62</v>
      </c>
      <c r="F12" s="100" t="s">
        <v>62</v>
      </c>
      <c r="G12" s="100" t="s">
        <v>62</v>
      </c>
      <c r="H12" s="100" t="s">
        <v>62</v>
      </c>
      <c r="I12" s="100"/>
      <c r="J12" s="79" t="s">
        <v>62</v>
      </c>
      <c r="K12" s="49"/>
      <c r="L12" s="101" t="s">
        <v>62</v>
      </c>
      <c r="M12" s="101" t="s">
        <v>62</v>
      </c>
      <c r="N12" s="101" t="s">
        <v>62</v>
      </c>
      <c r="O12" s="101" t="s">
        <v>62</v>
      </c>
      <c r="P12" s="101" t="s">
        <v>62</v>
      </c>
      <c r="Q12" s="101"/>
      <c r="R12" s="102" t="s">
        <v>62</v>
      </c>
      <c r="S12" s="103"/>
      <c r="T12" s="101" t="s">
        <v>62</v>
      </c>
      <c r="U12" s="101" t="s">
        <v>62</v>
      </c>
      <c r="V12" s="101" t="s">
        <v>62</v>
      </c>
      <c r="W12" s="101" t="s">
        <v>62</v>
      </c>
      <c r="X12" s="101"/>
      <c r="Y12" s="80" t="s">
        <v>62</v>
      </c>
    </row>
    <row r="13" spans="1:26" ht="119.25" customHeight="1" x14ac:dyDescent="0.3">
      <c r="A13" s="18" t="s">
        <v>66</v>
      </c>
      <c r="B13" s="34">
        <v>140</v>
      </c>
      <c r="C13" s="48"/>
      <c r="D13" s="55"/>
      <c r="E13" s="100" t="s">
        <v>62</v>
      </c>
      <c r="F13" s="100" t="s">
        <v>62</v>
      </c>
      <c r="G13" s="100" t="s">
        <v>62</v>
      </c>
      <c r="H13" s="100" t="s">
        <v>62</v>
      </c>
      <c r="I13" s="100"/>
      <c r="J13" s="79" t="s">
        <v>62</v>
      </c>
      <c r="K13" s="55"/>
      <c r="L13" s="99" t="s">
        <v>62</v>
      </c>
      <c r="M13" s="99" t="s">
        <v>62</v>
      </c>
      <c r="N13" s="99" t="s">
        <v>62</v>
      </c>
      <c r="O13" s="99" t="s">
        <v>62</v>
      </c>
      <c r="P13" s="99" t="s">
        <v>62</v>
      </c>
      <c r="Q13" s="99"/>
      <c r="R13" s="80" t="s">
        <v>62</v>
      </c>
      <c r="S13" s="104"/>
      <c r="T13" s="99" t="s">
        <v>62</v>
      </c>
      <c r="U13" s="99" t="s">
        <v>62</v>
      </c>
      <c r="V13" s="99" t="s">
        <v>62</v>
      </c>
      <c r="W13" s="99" t="s">
        <v>62</v>
      </c>
      <c r="X13" s="99"/>
      <c r="Y13" s="80" t="s">
        <v>62</v>
      </c>
    </row>
    <row r="14" spans="1:26" ht="59.25" customHeight="1" x14ac:dyDescent="0.3">
      <c r="A14" s="47" t="s">
        <v>67</v>
      </c>
      <c r="B14" s="34">
        <v>150</v>
      </c>
      <c r="C14" s="48">
        <v>180</v>
      </c>
      <c r="D14" s="91">
        <f>F14</f>
        <v>6542521</v>
      </c>
      <c r="E14" s="107" t="s">
        <v>62</v>
      </c>
      <c r="F14" s="93">
        <f>1734798+4807723</f>
        <v>6542521</v>
      </c>
      <c r="G14" s="34"/>
      <c r="H14" s="100" t="s">
        <v>62</v>
      </c>
      <c r="I14" s="100" t="s">
        <v>62</v>
      </c>
      <c r="J14" s="79" t="s">
        <v>62</v>
      </c>
      <c r="K14" s="91">
        <f>N14</f>
        <v>6571129</v>
      </c>
      <c r="L14" s="101" t="s">
        <v>62</v>
      </c>
      <c r="M14" s="53">
        <f>783262+3006537+700000+297000</f>
        <v>4786799</v>
      </c>
      <c r="N14" s="93">
        <f>1772353+4798776</f>
        <v>6571129</v>
      </c>
      <c r="O14" s="107"/>
      <c r="P14" s="107" t="s">
        <v>62</v>
      </c>
      <c r="Q14" s="107" t="s">
        <v>62</v>
      </c>
      <c r="R14" s="111" t="s">
        <v>62</v>
      </c>
      <c r="S14" s="49">
        <f>U14</f>
        <v>6598315</v>
      </c>
      <c r="T14" s="101" t="s">
        <v>62</v>
      </c>
      <c r="U14" s="53">
        <f>1799539+4798776</f>
        <v>6598315</v>
      </c>
      <c r="V14" s="34"/>
      <c r="W14" s="99" t="s">
        <v>62</v>
      </c>
      <c r="X14" s="99" t="s">
        <v>62</v>
      </c>
      <c r="Y14" s="80" t="s">
        <v>62</v>
      </c>
    </row>
    <row r="15" spans="1:26" ht="36.75" customHeight="1" x14ac:dyDescent="0.3">
      <c r="A15" s="47" t="s">
        <v>68</v>
      </c>
      <c r="B15" s="34">
        <v>160</v>
      </c>
      <c r="C15" s="48"/>
      <c r="D15" s="55"/>
      <c r="E15" s="99" t="s">
        <v>62</v>
      </c>
      <c r="F15" s="99" t="s">
        <v>62</v>
      </c>
      <c r="G15" s="99" t="s">
        <v>62</v>
      </c>
      <c r="H15" s="99" t="s">
        <v>62</v>
      </c>
      <c r="I15" s="100"/>
      <c r="J15" s="79"/>
      <c r="K15" s="55"/>
      <c r="L15" s="99" t="s">
        <v>62</v>
      </c>
      <c r="M15" s="34" t="s">
        <v>62</v>
      </c>
      <c r="N15" s="34" t="s">
        <v>62</v>
      </c>
      <c r="O15" s="100" t="s">
        <v>62</v>
      </c>
      <c r="P15" s="100" t="s">
        <v>62</v>
      </c>
      <c r="Q15" s="100"/>
      <c r="R15" s="79"/>
      <c r="S15" s="55"/>
      <c r="T15" s="99" t="s">
        <v>62</v>
      </c>
      <c r="U15" s="99" t="s">
        <v>62</v>
      </c>
      <c r="V15" s="99" t="s">
        <v>62</v>
      </c>
      <c r="W15" s="99" t="s">
        <v>62</v>
      </c>
      <c r="X15" s="99"/>
      <c r="Y15" s="80"/>
    </row>
    <row r="16" spans="1:26" ht="53.25" customHeight="1" x14ac:dyDescent="0.3">
      <c r="A16" s="47" t="s">
        <v>69</v>
      </c>
      <c r="B16" s="34">
        <v>180</v>
      </c>
      <c r="C16" s="48" t="s">
        <v>62</v>
      </c>
      <c r="D16" s="55"/>
      <c r="E16" s="99" t="s">
        <v>62</v>
      </c>
      <c r="F16" s="99" t="s">
        <v>62</v>
      </c>
      <c r="G16" s="99" t="s">
        <v>62</v>
      </c>
      <c r="H16" s="99" t="s">
        <v>62</v>
      </c>
      <c r="I16" s="100"/>
      <c r="J16" s="79" t="s">
        <v>62</v>
      </c>
      <c r="K16" s="55"/>
      <c r="L16" s="99" t="s">
        <v>62</v>
      </c>
      <c r="M16" s="34" t="s">
        <v>62</v>
      </c>
      <c r="N16" s="34" t="s">
        <v>62</v>
      </c>
      <c r="O16" s="100" t="s">
        <v>62</v>
      </c>
      <c r="P16" s="100" t="s">
        <v>62</v>
      </c>
      <c r="Q16" s="100"/>
      <c r="R16" s="79" t="s">
        <v>62</v>
      </c>
      <c r="S16" s="55"/>
      <c r="T16" s="99" t="s">
        <v>62</v>
      </c>
      <c r="U16" s="99" t="s">
        <v>62</v>
      </c>
      <c r="V16" s="99" t="s">
        <v>62</v>
      </c>
      <c r="W16" s="99" t="s">
        <v>62</v>
      </c>
      <c r="X16" s="268"/>
      <c r="Y16" s="269" t="s">
        <v>62</v>
      </c>
      <c r="Z16" s="270"/>
    </row>
    <row r="17" spans="1:26" ht="54" customHeight="1" x14ac:dyDescent="0.3">
      <c r="A17" s="38" t="s">
        <v>70</v>
      </c>
      <c r="B17" s="39">
        <v>200</v>
      </c>
      <c r="C17" s="56" t="s">
        <v>62</v>
      </c>
      <c r="D17" s="81">
        <f>D18+D28+D29+D23</f>
        <v>40830334.060000002</v>
      </c>
      <c r="E17" s="82">
        <f>E18+E29+E28+E23</f>
        <v>34287813.060000002</v>
      </c>
      <c r="F17" s="82">
        <f>F18+F28+F29</f>
        <v>6542521</v>
      </c>
      <c r="G17" s="83"/>
      <c r="H17" s="84"/>
      <c r="I17" s="85">
        <f>I29</f>
        <v>0</v>
      </c>
      <c r="J17" s="44"/>
      <c r="K17" s="81">
        <f>L17+N17+Q17</f>
        <v>42448105</v>
      </c>
      <c r="L17" s="82">
        <f>L18+L29+L28+L23</f>
        <v>35876976</v>
      </c>
      <c r="M17" s="82">
        <f>M18+M29+M28</f>
        <v>4786799</v>
      </c>
      <c r="N17" s="98">
        <f>N18+N28+N29</f>
        <v>6571129</v>
      </c>
      <c r="O17" s="39"/>
      <c r="P17" s="38"/>
      <c r="Q17" s="43">
        <f>Q29</f>
        <v>0</v>
      </c>
      <c r="R17" s="44"/>
      <c r="S17" s="57">
        <f>S18+S28+S29+S23</f>
        <v>44615195</v>
      </c>
      <c r="T17" s="58">
        <f>T18+T29+T28+T23</f>
        <v>38016880</v>
      </c>
      <c r="U17" s="59">
        <f>U18+U28+U29</f>
        <v>6598315</v>
      </c>
      <c r="V17" s="39"/>
      <c r="W17" s="38"/>
      <c r="X17" s="271">
        <f>X29</f>
        <v>0</v>
      </c>
      <c r="Y17" s="272"/>
      <c r="Z17" s="270"/>
    </row>
    <row r="18" spans="1:26" ht="77.25" customHeight="1" x14ac:dyDescent="0.3">
      <c r="A18" s="47" t="s">
        <v>71</v>
      </c>
      <c r="B18" s="34">
        <v>210</v>
      </c>
      <c r="C18" s="48" t="s">
        <v>72</v>
      </c>
      <c r="D18" s="86">
        <f>E18+F18</f>
        <v>31191506</v>
      </c>
      <c r="E18" s="87">
        <f>E19+E21</f>
        <v>31191506</v>
      </c>
      <c r="F18" s="88">
        <f>F19+F21</f>
        <v>0</v>
      </c>
      <c r="G18" s="89"/>
      <c r="H18" s="90"/>
      <c r="I18" s="90"/>
      <c r="J18" s="52"/>
      <c r="K18" s="86">
        <f>L18</f>
        <v>32734811</v>
      </c>
      <c r="L18" s="87">
        <f>L19+L21</f>
        <v>32734811</v>
      </c>
      <c r="M18" s="87">
        <f>M19+M21</f>
        <v>297000</v>
      </c>
      <c r="N18" s="87">
        <f>N19+N21</f>
        <v>0</v>
      </c>
      <c r="O18" s="34"/>
      <c r="P18" s="47"/>
      <c r="Q18" s="47"/>
      <c r="R18" s="52"/>
      <c r="S18" s="60">
        <f>T18+U18</f>
        <v>34758588</v>
      </c>
      <c r="T18" s="61">
        <f>T19+T21</f>
        <v>34758588</v>
      </c>
      <c r="U18" s="61">
        <f>U19+U21</f>
        <v>0</v>
      </c>
      <c r="V18" s="34"/>
      <c r="W18" s="47"/>
      <c r="X18" s="273"/>
      <c r="Y18" s="274"/>
      <c r="Z18" s="270"/>
    </row>
    <row r="19" spans="1:26" ht="43.5" customHeight="1" x14ac:dyDescent="0.3">
      <c r="A19" s="47" t="s">
        <v>45</v>
      </c>
      <c r="B19" s="185">
        <v>211</v>
      </c>
      <c r="C19" s="187" t="s">
        <v>73</v>
      </c>
      <c r="D19" s="199">
        <f>E19</f>
        <v>31081506</v>
      </c>
      <c r="E19" s="201">
        <f>23872123+7209383</f>
        <v>31081506</v>
      </c>
      <c r="F19" s="191"/>
      <c r="G19" s="191"/>
      <c r="H19" s="233"/>
      <c r="I19" s="201"/>
      <c r="J19" s="187"/>
      <c r="K19" s="199">
        <f>L19</f>
        <v>32674811</v>
      </c>
      <c r="L19" s="201">
        <f>25095861+7578950</f>
        <v>32674811</v>
      </c>
      <c r="M19" s="191"/>
      <c r="N19" s="191"/>
      <c r="O19" s="185"/>
      <c r="P19" s="227"/>
      <c r="Q19" s="229"/>
      <c r="R19" s="187"/>
      <c r="S19" s="231">
        <f>T19</f>
        <v>34698588</v>
      </c>
      <c r="T19" s="229">
        <f>26650221+8048367</f>
        <v>34698588</v>
      </c>
      <c r="U19" s="185"/>
      <c r="V19" s="185"/>
      <c r="W19" s="227"/>
      <c r="X19" s="275"/>
      <c r="Y19" s="276"/>
      <c r="Z19" s="270"/>
    </row>
    <row r="20" spans="1:26" ht="63.75" customHeight="1" x14ac:dyDescent="0.3">
      <c r="A20" s="47" t="s">
        <v>74</v>
      </c>
      <c r="B20" s="186"/>
      <c r="C20" s="188"/>
      <c r="D20" s="200"/>
      <c r="E20" s="202"/>
      <c r="F20" s="192"/>
      <c r="G20" s="192"/>
      <c r="H20" s="234"/>
      <c r="I20" s="202"/>
      <c r="J20" s="188"/>
      <c r="K20" s="200"/>
      <c r="L20" s="202"/>
      <c r="M20" s="192"/>
      <c r="N20" s="192"/>
      <c r="O20" s="186"/>
      <c r="P20" s="228"/>
      <c r="Q20" s="230"/>
      <c r="R20" s="188"/>
      <c r="S20" s="232"/>
      <c r="T20" s="230"/>
      <c r="U20" s="186"/>
      <c r="V20" s="186"/>
      <c r="W20" s="228"/>
      <c r="X20" s="277"/>
      <c r="Y20" s="278"/>
      <c r="Z20" s="270"/>
    </row>
    <row r="21" spans="1:26" ht="57" customHeight="1" x14ac:dyDescent="0.3">
      <c r="A21" s="18" t="s">
        <v>140</v>
      </c>
      <c r="B21" s="34">
        <v>212</v>
      </c>
      <c r="C21" s="75">
        <v>112</v>
      </c>
      <c r="D21" s="91">
        <f>E21+F21</f>
        <v>110000</v>
      </c>
      <c r="E21" s="92">
        <f>60000+50000</f>
        <v>110000</v>
      </c>
      <c r="F21" s="93">
        <v>0</v>
      </c>
      <c r="G21" s="93"/>
      <c r="H21" s="92"/>
      <c r="I21" s="92"/>
      <c r="J21" s="54"/>
      <c r="K21" s="91">
        <f>L21+N21+O21+P21+Q21</f>
        <v>60000</v>
      </c>
      <c r="L21" s="92">
        <v>60000</v>
      </c>
      <c r="M21" s="93">
        <v>297000</v>
      </c>
      <c r="N21" s="93"/>
      <c r="O21" s="53"/>
      <c r="P21" s="50"/>
      <c r="Q21" s="50"/>
      <c r="R21" s="54"/>
      <c r="S21" s="49">
        <f>T21+U21</f>
        <v>60000</v>
      </c>
      <c r="T21" s="50">
        <v>60000</v>
      </c>
      <c r="U21" s="53">
        <v>0</v>
      </c>
      <c r="V21" s="53"/>
      <c r="W21" s="50"/>
      <c r="X21" s="279"/>
      <c r="Y21" s="280"/>
      <c r="Z21" s="270"/>
    </row>
    <row r="22" spans="1:26" ht="48" customHeight="1" x14ac:dyDescent="0.3">
      <c r="A22" s="47" t="s">
        <v>75</v>
      </c>
      <c r="B22" s="34">
        <v>220</v>
      </c>
      <c r="C22" s="75"/>
      <c r="D22" s="91"/>
      <c r="E22" s="92"/>
      <c r="F22" s="93"/>
      <c r="G22" s="93"/>
      <c r="H22" s="92"/>
      <c r="I22" s="92"/>
      <c r="J22" s="54"/>
      <c r="K22" s="91"/>
      <c r="L22" s="92"/>
      <c r="M22" s="93"/>
      <c r="N22" s="93"/>
      <c r="O22" s="53"/>
      <c r="P22" s="50"/>
      <c r="Q22" s="50"/>
      <c r="R22" s="54"/>
      <c r="S22" s="49"/>
      <c r="T22" s="50"/>
      <c r="U22" s="53"/>
      <c r="V22" s="53"/>
      <c r="W22" s="50"/>
      <c r="X22" s="279"/>
      <c r="Y22" s="280"/>
      <c r="Z22" s="270"/>
    </row>
    <row r="23" spans="1:26" ht="55.5" customHeight="1" x14ac:dyDescent="0.3">
      <c r="A23" s="47" t="s">
        <v>76</v>
      </c>
      <c r="B23" s="34">
        <v>230</v>
      </c>
      <c r="C23" s="75">
        <v>850</v>
      </c>
      <c r="D23" s="91">
        <f>E23+F23</f>
        <v>80000</v>
      </c>
      <c r="E23" s="92">
        <f>63600+16400</f>
        <v>80000</v>
      </c>
      <c r="F23" s="93"/>
      <c r="G23" s="93"/>
      <c r="H23" s="92"/>
      <c r="I23" s="92"/>
      <c r="J23" s="54"/>
      <c r="K23" s="91">
        <f>L23+N23</f>
        <v>63600</v>
      </c>
      <c r="L23" s="92">
        <v>63600</v>
      </c>
      <c r="M23" s="93"/>
      <c r="N23" s="93"/>
      <c r="O23" s="53"/>
      <c r="P23" s="50"/>
      <c r="Q23" s="50"/>
      <c r="R23" s="54"/>
      <c r="S23" s="49">
        <f>T23+U23</f>
        <v>63600</v>
      </c>
      <c r="T23" s="50">
        <v>63600</v>
      </c>
      <c r="U23" s="53"/>
      <c r="V23" s="53"/>
      <c r="W23" s="50"/>
      <c r="X23" s="279"/>
      <c r="Y23" s="280"/>
      <c r="Z23" s="270"/>
    </row>
    <row r="24" spans="1:26" ht="25.5" x14ac:dyDescent="0.3">
      <c r="A24" s="47" t="s">
        <v>45</v>
      </c>
      <c r="B24" s="34"/>
      <c r="C24" s="75"/>
      <c r="D24" s="91"/>
      <c r="E24" s="92"/>
      <c r="F24" s="93"/>
      <c r="G24" s="93"/>
      <c r="H24" s="92"/>
      <c r="I24" s="92"/>
      <c r="J24" s="54"/>
      <c r="K24" s="91"/>
      <c r="L24" s="92"/>
      <c r="M24" s="93"/>
      <c r="N24" s="93"/>
      <c r="O24" s="53"/>
      <c r="P24" s="50"/>
      <c r="Q24" s="50"/>
      <c r="R24" s="54"/>
      <c r="S24" s="49"/>
      <c r="T24" s="50"/>
      <c r="U24" s="53"/>
      <c r="V24" s="53"/>
      <c r="W24" s="50"/>
      <c r="X24" s="279"/>
      <c r="Y24" s="280"/>
      <c r="Z24" s="270"/>
    </row>
    <row r="25" spans="1:26" ht="37.5" customHeight="1" x14ac:dyDescent="0.3">
      <c r="A25" s="47" t="s">
        <v>77</v>
      </c>
      <c r="B25" s="185">
        <v>240</v>
      </c>
      <c r="C25" s="224"/>
      <c r="D25" s="171"/>
      <c r="E25" s="165"/>
      <c r="F25" s="162"/>
      <c r="G25" s="162"/>
      <c r="H25" s="165"/>
      <c r="I25" s="165"/>
      <c r="J25" s="168"/>
      <c r="K25" s="171"/>
      <c r="L25" s="165"/>
      <c r="M25" s="162"/>
      <c r="N25" s="162"/>
      <c r="O25" s="239"/>
      <c r="P25" s="236"/>
      <c r="Q25" s="236"/>
      <c r="R25" s="168"/>
      <c r="S25" s="217"/>
      <c r="T25" s="236"/>
      <c r="U25" s="239"/>
      <c r="V25" s="239"/>
      <c r="W25" s="236"/>
      <c r="X25" s="281"/>
      <c r="Y25" s="282"/>
      <c r="Z25" s="270"/>
    </row>
    <row r="26" spans="1:26" ht="35.25" customHeight="1" x14ac:dyDescent="0.3">
      <c r="A26" s="47" t="s">
        <v>78</v>
      </c>
      <c r="B26" s="223"/>
      <c r="C26" s="225"/>
      <c r="D26" s="172"/>
      <c r="E26" s="166"/>
      <c r="F26" s="163"/>
      <c r="G26" s="163"/>
      <c r="H26" s="166"/>
      <c r="I26" s="166"/>
      <c r="J26" s="169"/>
      <c r="K26" s="172"/>
      <c r="L26" s="166"/>
      <c r="M26" s="163"/>
      <c r="N26" s="163"/>
      <c r="O26" s="240"/>
      <c r="P26" s="237"/>
      <c r="Q26" s="237"/>
      <c r="R26" s="169"/>
      <c r="S26" s="235"/>
      <c r="T26" s="237"/>
      <c r="U26" s="240"/>
      <c r="V26" s="240"/>
      <c r="W26" s="237"/>
      <c r="X26" s="283"/>
      <c r="Y26" s="284"/>
      <c r="Z26" s="270"/>
    </row>
    <row r="27" spans="1:26" ht="47.25" customHeight="1" x14ac:dyDescent="0.3">
      <c r="A27" s="47" t="s">
        <v>79</v>
      </c>
      <c r="B27" s="186"/>
      <c r="C27" s="226"/>
      <c r="D27" s="173"/>
      <c r="E27" s="167"/>
      <c r="F27" s="164"/>
      <c r="G27" s="164"/>
      <c r="H27" s="167"/>
      <c r="I27" s="167"/>
      <c r="J27" s="170"/>
      <c r="K27" s="173"/>
      <c r="L27" s="167"/>
      <c r="M27" s="164"/>
      <c r="N27" s="164"/>
      <c r="O27" s="241"/>
      <c r="P27" s="238"/>
      <c r="Q27" s="238"/>
      <c r="R27" s="170"/>
      <c r="S27" s="218"/>
      <c r="T27" s="238"/>
      <c r="U27" s="241"/>
      <c r="V27" s="241"/>
      <c r="W27" s="238"/>
      <c r="X27" s="285"/>
      <c r="Y27" s="286"/>
      <c r="Z27" s="270"/>
    </row>
    <row r="28" spans="1:26" ht="64.5" customHeight="1" x14ac:dyDescent="0.3">
      <c r="A28" s="47" t="s">
        <v>80</v>
      </c>
      <c r="B28" s="34">
        <v>250</v>
      </c>
      <c r="C28" s="75">
        <v>830</v>
      </c>
      <c r="D28" s="91">
        <f>E28+F28</f>
        <v>0</v>
      </c>
      <c r="E28" s="92"/>
      <c r="F28" s="93"/>
      <c r="G28" s="93"/>
      <c r="H28" s="92"/>
      <c r="I28" s="92"/>
      <c r="J28" s="54"/>
      <c r="K28" s="91">
        <f>L28+M28</f>
        <v>0</v>
      </c>
      <c r="L28" s="92"/>
      <c r="M28" s="93"/>
      <c r="N28" s="93"/>
      <c r="O28" s="53"/>
      <c r="P28" s="50"/>
      <c r="Q28" s="50"/>
      <c r="R28" s="54"/>
      <c r="S28" s="49">
        <f>T28+U28</f>
        <v>0</v>
      </c>
      <c r="T28" s="50"/>
      <c r="U28" s="53"/>
      <c r="V28" s="53"/>
      <c r="W28" s="50"/>
      <c r="X28" s="279"/>
      <c r="Y28" s="280"/>
      <c r="Z28" s="270"/>
    </row>
    <row r="29" spans="1:26" ht="51.75" customHeight="1" x14ac:dyDescent="0.3">
      <c r="A29" s="47" t="s">
        <v>81</v>
      </c>
      <c r="B29" s="34">
        <v>260</v>
      </c>
      <c r="C29" s="48" t="s">
        <v>62</v>
      </c>
      <c r="D29" s="91">
        <f>E29+F29+I29</f>
        <v>9558828.0600000005</v>
      </c>
      <c r="E29" s="92">
        <f>E11-E18-E28-E23+E38</f>
        <v>3016307.06</v>
      </c>
      <c r="F29" s="92">
        <f>F14-F18-F28</f>
        <v>6542521</v>
      </c>
      <c r="G29" s="93"/>
      <c r="H29" s="92"/>
      <c r="I29" s="92">
        <f>I11+I38</f>
        <v>0</v>
      </c>
      <c r="J29" s="54"/>
      <c r="K29" s="91">
        <f>L29+N29+Q29</f>
        <v>9649694</v>
      </c>
      <c r="L29" s="92">
        <f>L11-L18-L28-L23+L38</f>
        <v>3078565</v>
      </c>
      <c r="M29" s="93">
        <f>M14-M18</f>
        <v>4489799</v>
      </c>
      <c r="N29" s="93">
        <f>N14-N18</f>
        <v>6571129</v>
      </c>
      <c r="O29" s="53"/>
      <c r="P29" s="50"/>
      <c r="Q29" s="50">
        <f>Q11+Q38</f>
        <v>0</v>
      </c>
      <c r="R29" s="54"/>
      <c r="S29" s="49">
        <f>T29+U29+X29</f>
        <v>9793007</v>
      </c>
      <c r="T29" s="50">
        <f>T11-T18-T28-T23+T38</f>
        <v>3194692</v>
      </c>
      <c r="U29" s="53">
        <f>U14-U18</f>
        <v>6598315</v>
      </c>
      <c r="V29" s="53"/>
      <c r="W29" s="50"/>
      <c r="X29" s="279">
        <f>X11+X38</f>
        <v>0</v>
      </c>
      <c r="Y29" s="280"/>
      <c r="Z29" s="270"/>
    </row>
    <row r="30" spans="1:26" ht="45" customHeight="1" x14ac:dyDescent="0.3">
      <c r="A30" s="38" t="s">
        <v>82</v>
      </c>
      <c r="B30" s="39">
        <v>300</v>
      </c>
      <c r="C30" s="40" t="s">
        <v>62</v>
      </c>
      <c r="D30" s="94">
        <f>D31</f>
        <v>40633836</v>
      </c>
      <c r="E30" s="95">
        <f>E31</f>
        <v>34091315</v>
      </c>
      <c r="F30" s="95">
        <f>F31</f>
        <v>6542521</v>
      </c>
      <c r="G30" s="95"/>
      <c r="H30" s="95"/>
      <c r="I30" s="95">
        <f>I31</f>
        <v>0</v>
      </c>
      <c r="J30" s="45"/>
      <c r="K30" s="94">
        <f>K31</f>
        <v>42448105</v>
      </c>
      <c r="L30" s="95">
        <f>L31</f>
        <v>35876976</v>
      </c>
      <c r="M30" s="95">
        <f>M31</f>
        <v>4786799</v>
      </c>
      <c r="N30" s="95">
        <f>N31</f>
        <v>6571129</v>
      </c>
      <c r="O30" s="42"/>
      <c r="P30" s="42"/>
      <c r="Q30" s="42">
        <f>Q31</f>
        <v>0</v>
      </c>
      <c r="R30" s="45"/>
      <c r="S30" s="41">
        <f>S31</f>
        <v>44615195</v>
      </c>
      <c r="T30" s="42">
        <f>T31</f>
        <v>38016880</v>
      </c>
      <c r="U30" s="42">
        <f>U31</f>
        <v>6598315</v>
      </c>
      <c r="V30" s="42"/>
      <c r="W30" s="42"/>
      <c r="X30" s="287">
        <f>X31</f>
        <v>0</v>
      </c>
      <c r="Y30" s="288"/>
      <c r="Z30" s="270"/>
    </row>
    <row r="31" spans="1:26" ht="33.75" customHeight="1" x14ac:dyDescent="0.3">
      <c r="A31" s="47" t="s">
        <v>45</v>
      </c>
      <c r="B31" s="185">
        <v>310</v>
      </c>
      <c r="C31" s="187"/>
      <c r="D31" s="171">
        <f>D8</f>
        <v>40633836</v>
      </c>
      <c r="E31" s="165">
        <f>E8</f>
        <v>34091315</v>
      </c>
      <c r="F31" s="165">
        <f>F8</f>
        <v>6542521</v>
      </c>
      <c r="G31" s="165"/>
      <c r="H31" s="165"/>
      <c r="I31" s="165">
        <f>I8</f>
        <v>0</v>
      </c>
      <c r="J31" s="168"/>
      <c r="K31" s="171">
        <f>K8</f>
        <v>42448105</v>
      </c>
      <c r="L31" s="165">
        <f>L8</f>
        <v>35876976</v>
      </c>
      <c r="M31" s="165">
        <f>M8</f>
        <v>4786799</v>
      </c>
      <c r="N31" s="165">
        <f>N8</f>
        <v>6571129</v>
      </c>
      <c r="O31" s="236"/>
      <c r="P31" s="236"/>
      <c r="Q31" s="236">
        <f>Q8</f>
        <v>0</v>
      </c>
      <c r="R31" s="168"/>
      <c r="S31" s="217">
        <f>S8</f>
        <v>44615195</v>
      </c>
      <c r="T31" s="236">
        <f>T8</f>
        <v>38016880</v>
      </c>
      <c r="U31" s="236">
        <f>U8</f>
        <v>6598315</v>
      </c>
      <c r="V31" s="236"/>
      <c r="W31" s="236"/>
      <c r="X31" s="281">
        <f>X8</f>
        <v>0</v>
      </c>
      <c r="Y31" s="282"/>
      <c r="Z31" s="270"/>
    </row>
    <row r="32" spans="1:26" ht="36" customHeight="1" x14ac:dyDescent="0.3">
      <c r="A32" s="47" t="s">
        <v>131</v>
      </c>
      <c r="B32" s="186"/>
      <c r="C32" s="188"/>
      <c r="D32" s="173"/>
      <c r="E32" s="167"/>
      <c r="F32" s="167"/>
      <c r="G32" s="167"/>
      <c r="H32" s="167"/>
      <c r="I32" s="167"/>
      <c r="J32" s="170"/>
      <c r="K32" s="173"/>
      <c r="L32" s="167"/>
      <c r="M32" s="167"/>
      <c r="N32" s="167"/>
      <c r="O32" s="238"/>
      <c r="P32" s="238"/>
      <c r="Q32" s="238"/>
      <c r="R32" s="170"/>
      <c r="S32" s="218"/>
      <c r="T32" s="238"/>
      <c r="U32" s="238"/>
      <c r="V32" s="238"/>
      <c r="W32" s="238"/>
      <c r="X32" s="285"/>
      <c r="Y32" s="286"/>
      <c r="Z32" s="270"/>
    </row>
    <row r="33" spans="1:26" ht="40.5" customHeight="1" x14ac:dyDescent="0.3">
      <c r="A33" s="47" t="s">
        <v>132</v>
      </c>
      <c r="B33" s="34">
        <v>320</v>
      </c>
      <c r="C33" s="48"/>
      <c r="D33" s="91"/>
      <c r="E33" s="92"/>
      <c r="F33" s="92"/>
      <c r="G33" s="92"/>
      <c r="H33" s="92"/>
      <c r="I33" s="92"/>
      <c r="J33" s="54"/>
      <c r="K33" s="91"/>
      <c r="L33" s="92"/>
      <c r="M33" s="92"/>
      <c r="N33" s="92"/>
      <c r="O33" s="50"/>
      <c r="P33" s="50"/>
      <c r="Q33" s="50"/>
      <c r="R33" s="54"/>
      <c r="S33" s="49"/>
      <c r="T33" s="50"/>
      <c r="U33" s="50"/>
      <c r="V33" s="50"/>
      <c r="W33" s="50"/>
      <c r="X33" s="279"/>
      <c r="Y33" s="280"/>
      <c r="Z33" s="270"/>
    </row>
    <row r="34" spans="1:26" ht="46.5" customHeight="1" x14ac:dyDescent="0.3">
      <c r="A34" s="38" t="s">
        <v>83</v>
      </c>
      <c r="B34" s="39">
        <v>400</v>
      </c>
      <c r="C34" s="56"/>
      <c r="D34" s="94">
        <f>E34+F34+I34</f>
        <v>40916578.120000005</v>
      </c>
      <c r="E34" s="95">
        <f>E17</f>
        <v>34287813.060000002</v>
      </c>
      <c r="F34" s="95">
        <f>F35+F17</f>
        <v>6628765.0599999996</v>
      </c>
      <c r="G34" s="95"/>
      <c r="H34" s="95"/>
      <c r="I34" s="95">
        <f>I8+I38</f>
        <v>0</v>
      </c>
      <c r="J34" s="45"/>
      <c r="K34" s="94">
        <f>L34+N34+Q34</f>
        <v>42448105</v>
      </c>
      <c r="L34" s="95">
        <f>L17</f>
        <v>35876976</v>
      </c>
      <c r="M34" s="95">
        <f>M35+M17</f>
        <v>4786799</v>
      </c>
      <c r="N34" s="95">
        <f>N35+N17</f>
        <v>6571129</v>
      </c>
      <c r="O34" s="42"/>
      <c r="P34" s="42"/>
      <c r="Q34" s="42">
        <f>Q8+Q38</f>
        <v>0</v>
      </c>
      <c r="R34" s="45"/>
      <c r="S34" s="41">
        <f>T34+U34+X34</f>
        <v>44615195</v>
      </c>
      <c r="T34" s="42">
        <f>T17</f>
        <v>38016880</v>
      </c>
      <c r="U34" s="42">
        <f>U35+U17</f>
        <v>6598315</v>
      </c>
      <c r="V34" s="42"/>
      <c r="W34" s="42"/>
      <c r="X34" s="287">
        <f>X8+X38</f>
        <v>0</v>
      </c>
      <c r="Y34" s="288"/>
      <c r="Z34" s="270"/>
    </row>
    <row r="35" spans="1:26" ht="30.75" customHeight="1" x14ac:dyDescent="0.3">
      <c r="A35" s="47" t="s">
        <v>84</v>
      </c>
      <c r="B35" s="185">
        <v>410</v>
      </c>
      <c r="C35" s="187"/>
      <c r="D35" s="171">
        <f>F35</f>
        <v>86244.06</v>
      </c>
      <c r="E35" s="165"/>
      <c r="F35" s="165">
        <f>F38</f>
        <v>86244.06</v>
      </c>
      <c r="G35" s="165"/>
      <c r="H35" s="165"/>
      <c r="I35" s="165"/>
      <c r="J35" s="168"/>
      <c r="K35" s="171">
        <f>M35</f>
        <v>0</v>
      </c>
      <c r="L35" s="165"/>
      <c r="M35" s="165">
        <f>M38</f>
        <v>0</v>
      </c>
      <c r="N35" s="165">
        <f>N38</f>
        <v>0</v>
      </c>
      <c r="O35" s="236"/>
      <c r="P35" s="236"/>
      <c r="Q35" s="236"/>
      <c r="R35" s="168"/>
      <c r="S35" s="217">
        <f>U35</f>
        <v>0</v>
      </c>
      <c r="T35" s="236"/>
      <c r="U35" s="236">
        <f>U38</f>
        <v>0</v>
      </c>
      <c r="V35" s="236"/>
      <c r="W35" s="236"/>
      <c r="X35" s="281"/>
      <c r="Y35" s="282"/>
      <c r="Z35" s="270"/>
    </row>
    <row r="36" spans="1:26" ht="38.25" customHeight="1" x14ac:dyDescent="0.3">
      <c r="A36" s="47" t="s">
        <v>133</v>
      </c>
      <c r="B36" s="186"/>
      <c r="C36" s="188"/>
      <c r="D36" s="173"/>
      <c r="E36" s="167"/>
      <c r="F36" s="167"/>
      <c r="G36" s="167"/>
      <c r="H36" s="167"/>
      <c r="I36" s="167"/>
      <c r="J36" s="170"/>
      <c r="K36" s="173"/>
      <c r="L36" s="167"/>
      <c r="M36" s="167"/>
      <c r="N36" s="167"/>
      <c r="O36" s="238"/>
      <c r="P36" s="238"/>
      <c r="Q36" s="238"/>
      <c r="R36" s="170"/>
      <c r="S36" s="218"/>
      <c r="T36" s="238"/>
      <c r="U36" s="238"/>
      <c r="V36" s="238"/>
      <c r="W36" s="238"/>
      <c r="X36" s="285"/>
      <c r="Y36" s="286"/>
      <c r="Z36" s="270"/>
    </row>
    <row r="37" spans="1:26" ht="40.5" customHeight="1" x14ac:dyDescent="0.3">
      <c r="A37" s="47" t="s">
        <v>134</v>
      </c>
      <c r="B37" s="34">
        <v>420</v>
      </c>
      <c r="C37" s="48"/>
      <c r="D37" s="91"/>
      <c r="E37" s="92"/>
      <c r="F37" s="92"/>
      <c r="G37" s="92"/>
      <c r="H37" s="92"/>
      <c r="I37" s="92"/>
      <c r="J37" s="54"/>
      <c r="K37" s="49"/>
      <c r="L37" s="50"/>
      <c r="M37" s="50"/>
      <c r="N37" s="50"/>
      <c r="O37" s="50"/>
      <c r="P37" s="50"/>
      <c r="Q37" s="50"/>
      <c r="R37" s="110"/>
      <c r="S37" s="265"/>
      <c r="T37" s="106"/>
      <c r="U37" s="106"/>
      <c r="V37" s="106"/>
      <c r="W37" s="106"/>
      <c r="X37" s="279"/>
      <c r="Y37" s="280"/>
      <c r="Z37" s="270"/>
    </row>
    <row r="38" spans="1:26" ht="45" customHeight="1" x14ac:dyDescent="0.3">
      <c r="A38" s="38" t="s">
        <v>85</v>
      </c>
      <c r="B38" s="39">
        <v>500</v>
      </c>
      <c r="C38" s="40" t="s">
        <v>62</v>
      </c>
      <c r="D38" s="94">
        <f>F38+I38+E38</f>
        <v>282742.12</v>
      </c>
      <c r="E38" s="95">
        <v>196498.06</v>
      </c>
      <c r="F38" s="95">
        <v>86244.06</v>
      </c>
      <c r="G38" s="95"/>
      <c r="H38" s="95"/>
      <c r="I38" s="95">
        <v>0</v>
      </c>
      <c r="J38" s="45"/>
      <c r="K38" s="41">
        <f>M38+Q38+L38</f>
        <v>0</v>
      </c>
      <c r="L38" s="42">
        <v>0</v>
      </c>
      <c r="M38" s="42">
        <v>0</v>
      </c>
      <c r="N38" s="42">
        <v>0</v>
      </c>
      <c r="O38" s="42"/>
      <c r="P38" s="42"/>
      <c r="Q38" s="42">
        <v>0</v>
      </c>
      <c r="R38" s="116"/>
      <c r="S38" s="266">
        <f>U38+X38+T38</f>
        <v>0</v>
      </c>
      <c r="T38" s="97">
        <v>0</v>
      </c>
      <c r="U38" s="97">
        <v>0</v>
      </c>
      <c r="V38" s="97"/>
      <c r="W38" s="97"/>
      <c r="X38" s="287">
        <v>0</v>
      </c>
      <c r="Y38" s="288"/>
      <c r="Z38" s="270"/>
    </row>
    <row r="39" spans="1:26" ht="45" customHeight="1" thickBot="1" x14ac:dyDescent="0.35">
      <c r="A39" s="47" t="s">
        <v>86</v>
      </c>
      <c r="B39" s="34">
        <v>600</v>
      </c>
      <c r="C39" s="36" t="s">
        <v>62</v>
      </c>
      <c r="D39" s="62">
        <f>D30+D38-D34</f>
        <v>0</v>
      </c>
      <c r="E39" s="63">
        <f t="shared" ref="E39:Y39" si="0">E30+E38-E34</f>
        <v>0</v>
      </c>
      <c r="F39" s="63">
        <f t="shared" si="0"/>
        <v>0</v>
      </c>
      <c r="G39" s="63">
        <f t="shared" si="0"/>
        <v>0</v>
      </c>
      <c r="H39" s="63">
        <f t="shared" si="0"/>
        <v>0</v>
      </c>
      <c r="I39" s="63">
        <f>I30+I38-I34</f>
        <v>0</v>
      </c>
      <c r="J39" s="64">
        <f t="shared" si="0"/>
        <v>0</v>
      </c>
      <c r="K39" s="62">
        <f>K30+K38-K34</f>
        <v>0</v>
      </c>
      <c r="L39" s="63">
        <f t="shared" si="0"/>
        <v>0</v>
      </c>
      <c r="M39" s="63">
        <f t="shared" si="0"/>
        <v>0</v>
      </c>
      <c r="N39" s="63">
        <f t="shared" ref="N39" si="1">N30+N38-N34</f>
        <v>0</v>
      </c>
      <c r="O39" s="63">
        <f t="shared" si="0"/>
        <v>0</v>
      </c>
      <c r="P39" s="63">
        <f t="shared" si="0"/>
        <v>0</v>
      </c>
      <c r="Q39" s="63">
        <f t="shared" si="0"/>
        <v>0</v>
      </c>
      <c r="R39" s="118">
        <f t="shared" si="0"/>
        <v>0</v>
      </c>
      <c r="S39" s="267">
        <f t="shared" si="0"/>
        <v>0</v>
      </c>
      <c r="T39" s="117">
        <f t="shared" si="0"/>
        <v>0</v>
      </c>
      <c r="U39" s="117">
        <f t="shared" si="0"/>
        <v>0</v>
      </c>
      <c r="V39" s="117">
        <f t="shared" si="0"/>
        <v>0</v>
      </c>
      <c r="W39" s="117">
        <f t="shared" si="0"/>
        <v>0</v>
      </c>
      <c r="X39" s="289">
        <f t="shared" si="0"/>
        <v>0</v>
      </c>
      <c r="Y39" s="290">
        <f t="shared" si="0"/>
        <v>0</v>
      </c>
      <c r="Z39" s="270"/>
    </row>
    <row r="40" spans="1:26" ht="41.25" customHeight="1" x14ac:dyDescent="0.35">
      <c r="A40" s="65"/>
      <c r="B40" s="66"/>
      <c r="C40" s="66"/>
      <c r="D40" s="65"/>
      <c r="E40" s="65"/>
      <c r="F40" s="65"/>
      <c r="G40" s="65"/>
      <c r="H40" s="65"/>
      <c r="I40" s="67"/>
      <c r="J40" s="67"/>
      <c r="K40" s="68"/>
      <c r="L40" s="69"/>
      <c r="M40" s="31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119"/>
      <c r="Y40" s="119"/>
    </row>
    <row r="41" spans="1:26" ht="23.25" x14ac:dyDescent="0.35">
      <c r="A41" s="65"/>
      <c r="B41" s="66"/>
      <c r="C41" s="242" t="s">
        <v>87</v>
      </c>
      <c r="D41" s="242"/>
      <c r="E41" s="242"/>
      <c r="F41" s="242"/>
      <c r="G41" s="242"/>
      <c r="H41" s="242"/>
      <c r="I41" s="242"/>
      <c r="J41" s="65"/>
      <c r="K41" s="69"/>
      <c r="L41" s="69"/>
      <c r="M41" s="31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119"/>
      <c r="Y41" s="119"/>
    </row>
    <row r="42" spans="1:26" ht="23.25" customHeight="1" x14ac:dyDescent="0.3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31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119"/>
      <c r="Y42" s="119"/>
    </row>
    <row r="43" spans="1:26" ht="20.25" customHeight="1" x14ac:dyDescent="0.35">
      <c r="A43" s="185" t="s">
        <v>38</v>
      </c>
      <c r="B43" s="185" t="s">
        <v>51</v>
      </c>
      <c r="C43" s="185" t="s">
        <v>88</v>
      </c>
      <c r="D43" s="243" t="s">
        <v>89</v>
      </c>
      <c r="E43" s="244"/>
      <c r="F43" s="244"/>
      <c r="G43" s="244"/>
      <c r="H43" s="244"/>
      <c r="I43" s="244"/>
      <c r="J43" s="244"/>
      <c r="K43" s="244"/>
      <c r="L43" s="245"/>
      <c r="M43" s="31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119"/>
      <c r="Y43" s="119"/>
    </row>
    <row r="44" spans="1:26" ht="39" customHeight="1" x14ac:dyDescent="0.35">
      <c r="A44" s="223"/>
      <c r="B44" s="223"/>
      <c r="C44" s="223"/>
      <c r="D44" s="246" t="s">
        <v>90</v>
      </c>
      <c r="E44" s="247"/>
      <c r="F44" s="248"/>
      <c r="G44" s="243" t="s">
        <v>41</v>
      </c>
      <c r="H44" s="244"/>
      <c r="I44" s="244"/>
      <c r="J44" s="244"/>
      <c r="K44" s="244"/>
      <c r="L44" s="245"/>
      <c r="M44" s="31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119"/>
      <c r="Y44" s="119"/>
    </row>
    <row r="45" spans="1:26" ht="114" customHeight="1" x14ac:dyDescent="0.35">
      <c r="A45" s="223"/>
      <c r="B45" s="223"/>
      <c r="C45" s="223"/>
      <c r="D45" s="249"/>
      <c r="E45" s="250"/>
      <c r="F45" s="251"/>
      <c r="G45" s="252" t="s">
        <v>91</v>
      </c>
      <c r="H45" s="253"/>
      <c r="I45" s="254"/>
      <c r="J45" s="252" t="s">
        <v>92</v>
      </c>
      <c r="K45" s="253"/>
      <c r="L45" s="254"/>
      <c r="M45" s="31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119"/>
      <c r="Y45" s="119"/>
    </row>
    <row r="46" spans="1:26" ht="108.75" customHeight="1" x14ac:dyDescent="0.35">
      <c r="A46" s="186"/>
      <c r="B46" s="186"/>
      <c r="C46" s="186"/>
      <c r="D46" s="34" t="s">
        <v>135</v>
      </c>
      <c r="E46" s="34" t="s">
        <v>136</v>
      </c>
      <c r="F46" s="34" t="s">
        <v>137</v>
      </c>
      <c r="G46" s="34" t="s">
        <v>135</v>
      </c>
      <c r="H46" s="34" t="s">
        <v>138</v>
      </c>
      <c r="I46" s="34" t="s">
        <v>139</v>
      </c>
      <c r="J46" s="34" t="s">
        <v>94</v>
      </c>
      <c r="K46" s="34" t="s">
        <v>93</v>
      </c>
      <c r="L46" s="34" t="s">
        <v>93</v>
      </c>
      <c r="M46" s="31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119"/>
      <c r="Y46" s="119"/>
    </row>
    <row r="47" spans="1:26" ht="45.75" customHeight="1" x14ac:dyDescent="0.35">
      <c r="A47" s="34">
        <v>1</v>
      </c>
      <c r="B47" s="34">
        <v>2</v>
      </c>
      <c r="C47" s="34">
        <v>3</v>
      </c>
      <c r="D47" s="34">
        <v>4</v>
      </c>
      <c r="E47" s="34">
        <v>5</v>
      </c>
      <c r="F47" s="34">
        <v>6</v>
      </c>
      <c r="G47" s="34">
        <v>7</v>
      </c>
      <c r="H47" s="34">
        <v>8</v>
      </c>
      <c r="I47" s="34">
        <v>9</v>
      </c>
      <c r="J47" s="34">
        <v>10</v>
      </c>
      <c r="K47" s="34">
        <v>11</v>
      </c>
      <c r="L47" s="34">
        <v>12</v>
      </c>
      <c r="M47" s="31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119"/>
      <c r="Y47" s="119"/>
    </row>
    <row r="48" spans="1:26" ht="87.75" customHeight="1" x14ac:dyDescent="0.35">
      <c r="A48" s="38" t="s">
        <v>95</v>
      </c>
      <c r="B48" s="70" t="s">
        <v>96</v>
      </c>
      <c r="C48" s="39" t="s">
        <v>62</v>
      </c>
      <c r="D48" s="112">
        <f>G48</f>
        <v>9558828.0600000005</v>
      </c>
      <c r="E48" s="112">
        <f t="shared" ref="E48:I50" si="2">H48</f>
        <v>9649694</v>
      </c>
      <c r="F48" s="112">
        <f t="shared" si="2"/>
        <v>9793007</v>
      </c>
      <c r="G48" s="112">
        <f>D29</f>
        <v>9558828.0600000005</v>
      </c>
      <c r="H48" s="112">
        <f>K29</f>
        <v>9649694</v>
      </c>
      <c r="I48" s="112">
        <f>S29</f>
        <v>9793007</v>
      </c>
      <c r="J48" s="43"/>
      <c r="K48" s="43"/>
      <c r="L48" s="4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25" ht="108.75" customHeight="1" x14ac:dyDescent="0.35">
      <c r="A49" s="47" t="s">
        <v>97</v>
      </c>
      <c r="B49" s="34">
        <v>1001</v>
      </c>
      <c r="C49" s="34" t="s">
        <v>62</v>
      </c>
      <c r="D49" s="113">
        <f>G49</f>
        <v>0</v>
      </c>
      <c r="E49" s="113">
        <f t="shared" si="2"/>
        <v>0</v>
      </c>
      <c r="F49" s="113">
        <f t="shared" si="2"/>
        <v>0</v>
      </c>
      <c r="G49" s="113">
        <f t="shared" si="2"/>
        <v>0</v>
      </c>
      <c r="H49" s="113">
        <f t="shared" si="2"/>
        <v>0</v>
      </c>
      <c r="I49" s="113">
        <f t="shared" si="2"/>
        <v>0</v>
      </c>
      <c r="J49" s="51"/>
      <c r="K49" s="51"/>
      <c r="L49" s="51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1:25" ht="64.5" customHeight="1" x14ac:dyDescent="0.35">
      <c r="A50" s="71" t="s">
        <v>98</v>
      </c>
      <c r="B50" s="72">
        <v>2001</v>
      </c>
      <c r="C50" s="73"/>
      <c r="D50" s="114">
        <f>G50</f>
        <v>9558828.0600000005</v>
      </c>
      <c r="E50" s="114">
        <f t="shared" si="2"/>
        <v>9649694</v>
      </c>
      <c r="F50" s="114">
        <f t="shared" si="2"/>
        <v>9793007</v>
      </c>
      <c r="G50" s="114">
        <f>E29+F29+I29-G49</f>
        <v>9558828.0600000005</v>
      </c>
      <c r="H50" s="114">
        <f>K29</f>
        <v>9649694</v>
      </c>
      <c r="I50" s="114">
        <f>S29</f>
        <v>9793007</v>
      </c>
      <c r="J50" s="74"/>
      <c r="K50" s="74"/>
      <c r="L50" s="74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</row>
    <row r="51" spans="1:25" ht="52.5" customHeight="1" x14ac:dyDescent="0.3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</row>
    <row r="52" spans="1:25" ht="23.25" x14ac:dyDescent="0.3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</row>
  </sheetData>
  <mergeCells count="158">
    <mergeCell ref="N9:N10"/>
    <mergeCell ref="N31:N32"/>
    <mergeCell ref="N35:N36"/>
    <mergeCell ref="J45:L45"/>
    <mergeCell ref="W35:W36"/>
    <mergeCell ref="X35:X36"/>
    <mergeCell ref="X31:X32"/>
    <mergeCell ref="U19:U20"/>
    <mergeCell ref="V19:V20"/>
    <mergeCell ref="W19:W20"/>
    <mergeCell ref="X19:X20"/>
    <mergeCell ref="M31:M32"/>
    <mergeCell ref="O31:O32"/>
    <mergeCell ref="P31:P32"/>
    <mergeCell ref="Q31:Q32"/>
    <mergeCell ref="X25:X27"/>
    <mergeCell ref="L25:L27"/>
    <mergeCell ref="M25:M27"/>
    <mergeCell ref="O25:O27"/>
    <mergeCell ref="P25:P27"/>
    <mergeCell ref="Q25:Q27"/>
    <mergeCell ref="R25:R27"/>
    <mergeCell ref="V25:V27"/>
    <mergeCell ref="W25:W27"/>
    <mergeCell ref="Y35:Y36"/>
    <mergeCell ref="C41:I41"/>
    <mergeCell ref="A43:A46"/>
    <mergeCell ref="B43:B46"/>
    <mergeCell ref="C43:C46"/>
    <mergeCell ref="D43:L43"/>
    <mergeCell ref="D44:F45"/>
    <mergeCell ref="G44:L44"/>
    <mergeCell ref="Q35:Q36"/>
    <mergeCell ref="R35:R36"/>
    <mergeCell ref="S35:S36"/>
    <mergeCell ref="T35:T36"/>
    <mergeCell ref="U35:U36"/>
    <mergeCell ref="V35:V36"/>
    <mergeCell ref="J35:J36"/>
    <mergeCell ref="K35:K36"/>
    <mergeCell ref="L35:L36"/>
    <mergeCell ref="M35:M36"/>
    <mergeCell ref="O35:O36"/>
    <mergeCell ref="P35:P36"/>
    <mergeCell ref="G45:I45"/>
    <mergeCell ref="Y31:Y32"/>
    <mergeCell ref="B35:B36"/>
    <mergeCell ref="C35:C36"/>
    <mergeCell ref="D35:D36"/>
    <mergeCell ref="E35:E36"/>
    <mergeCell ref="F35:F36"/>
    <mergeCell ref="G35:G36"/>
    <mergeCell ref="H35:H36"/>
    <mergeCell ref="I35:I36"/>
    <mergeCell ref="R31:R32"/>
    <mergeCell ref="S31:S32"/>
    <mergeCell ref="T31:T32"/>
    <mergeCell ref="U31:U32"/>
    <mergeCell ref="V31:V32"/>
    <mergeCell ref="W31:W32"/>
    <mergeCell ref="K31:K32"/>
    <mergeCell ref="L31:L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Y19:Y20"/>
    <mergeCell ref="B25:B27"/>
    <mergeCell ref="C25:C27"/>
    <mergeCell ref="D25:D27"/>
    <mergeCell ref="E25:E27"/>
    <mergeCell ref="F25:F27"/>
    <mergeCell ref="O19:O20"/>
    <mergeCell ref="P19:P20"/>
    <mergeCell ref="Q19:Q20"/>
    <mergeCell ref="R19:R20"/>
    <mergeCell ref="S19:S20"/>
    <mergeCell ref="T19:T20"/>
    <mergeCell ref="H19:H20"/>
    <mergeCell ref="I19:I20"/>
    <mergeCell ref="J19:J20"/>
    <mergeCell ref="K19:K20"/>
    <mergeCell ref="L19:L20"/>
    <mergeCell ref="M19:M20"/>
    <mergeCell ref="Y25:Y27"/>
    <mergeCell ref="S25:S27"/>
    <mergeCell ref="T25:T27"/>
    <mergeCell ref="U25:U27"/>
    <mergeCell ref="Y9:Y10"/>
    <mergeCell ref="D19:D20"/>
    <mergeCell ref="E19:E20"/>
    <mergeCell ref="F19:F20"/>
    <mergeCell ref="O9:O10"/>
    <mergeCell ref="P9:P10"/>
    <mergeCell ref="Q9:Q10"/>
    <mergeCell ref="R9:R10"/>
    <mergeCell ref="H9:H10"/>
    <mergeCell ref="I9:I10"/>
    <mergeCell ref="J9:J10"/>
    <mergeCell ref="K9:K10"/>
    <mergeCell ref="L9:L10"/>
    <mergeCell ref="M9:M10"/>
    <mergeCell ref="D9:D10"/>
    <mergeCell ref="E9:E10"/>
    <mergeCell ref="F9:F10"/>
    <mergeCell ref="G9:G10"/>
    <mergeCell ref="U9:U10"/>
    <mergeCell ref="V9:V10"/>
    <mergeCell ref="W9:W10"/>
    <mergeCell ref="X9:X10"/>
    <mergeCell ref="S9:S10"/>
    <mergeCell ref="T9:T10"/>
    <mergeCell ref="T5:T6"/>
    <mergeCell ref="S3:Y3"/>
    <mergeCell ref="D4:D6"/>
    <mergeCell ref="E4:J4"/>
    <mergeCell ref="K4:K6"/>
    <mergeCell ref="L4:R4"/>
    <mergeCell ref="S4:S6"/>
    <mergeCell ref="T4:Y4"/>
    <mergeCell ref="E5:E6"/>
    <mergeCell ref="F5:F6"/>
    <mergeCell ref="G5:G6"/>
    <mergeCell ref="U5:U6"/>
    <mergeCell ref="V5:V6"/>
    <mergeCell ref="W5:W6"/>
    <mergeCell ref="X5:Y5"/>
    <mergeCell ref="L5:L6"/>
    <mergeCell ref="M5:M6"/>
    <mergeCell ref="D1:G1"/>
    <mergeCell ref="G25:G27"/>
    <mergeCell ref="H25:H27"/>
    <mergeCell ref="I25:I27"/>
    <mergeCell ref="J25:J27"/>
    <mergeCell ref="K25:K27"/>
    <mergeCell ref="K3:R3"/>
    <mergeCell ref="A3:A6"/>
    <mergeCell ref="B3:B6"/>
    <mergeCell ref="C3:C6"/>
    <mergeCell ref="D3:J3"/>
    <mergeCell ref="H5:H6"/>
    <mergeCell ref="I5:J5"/>
    <mergeCell ref="B19:B20"/>
    <mergeCell ref="C19:C20"/>
    <mergeCell ref="N5:N6"/>
    <mergeCell ref="N19:N20"/>
    <mergeCell ref="N25:N27"/>
    <mergeCell ref="G19:G20"/>
    <mergeCell ref="O5:O6"/>
    <mergeCell ref="P5:P6"/>
    <mergeCell ref="Q5:R5"/>
    <mergeCell ref="B9:B10"/>
    <mergeCell ref="C9:C10"/>
  </mergeCells>
  <hyperlinks>
    <hyperlink ref="J45" r:id="rId1" tooltip="Федеральный закон от 18.07.2011 N 223-ФЗ (ред. от 13.07.2015) &quot;О закупках товаров, работ, услуг отдельными видами юридических лиц&quot;{КонсультантПлюс}" display="consultantplus://offline/ref=B6CDA3585F8D10BB0265DE2D7C0B3DD6947B94E9CC615706BF95015F3B1B78I"/>
    <hyperlink ref="G45" r:id="rId2" tooltip="Федеральный закон от 05.04.2013 N 44-ФЗ (ред. от 30.12.2015) &quot;О контрактной системе в сфере закупок товаров, работ, услуг для обеспечения государственных и муниципальных нужд&quot;{КонсультантПлюс}" display="consultantplus://offline/ref=B6CDA3585F8D10BB0265DE2D7C0B3DD6947A96ECCB655706BF95015F3B1B78I"/>
    <hyperlink ref="F5" r:id="rId3" tooltip="&quot;Бюджетный кодекс Российской Федерации&quot; от 31.07.1998 N 145-ФЗ (ред. от 29.12.2015) (с изм. и доп., вступ. в силу с 01.01.2016){КонсультантПлюс}" display="consultantplus://offline/ref=B6CDA3585F8D10BB0265DE2D7C0B3DD6947B96ECCD675706BF95015F3BB8170752E2D3B765D91B72I"/>
    <hyperlink ref="M5" r:id="rId4" tooltip="&quot;Бюджетный кодекс Российской Федерации&quot; от 31.07.1998 N 145-ФЗ (ред. от 29.12.2015) (с изм. и доп., вступ. в силу с 01.01.2016){КонсультантПлюс}" display="consultantplus://offline/ref=B6CDA3585F8D10BB0265DE2D7C0B3DD6947B96ECCD675706BF95015F3BB8170752E2D3B765D91B72I"/>
    <hyperlink ref="U5" r:id="rId5" tooltip="&quot;Бюджетный кодекс Российской Федерации&quot; от 31.07.1998 N 145-ФЗ (ред. от 29.12.2015) (с изм. и доп., вступ. в силу с 01.01.2016){КонсультантПлюс}" display="consultantplus://offline/ref=B6CDA3585F8D10BB0265DE2D7C0B3DD6947B96ECCD675706BF95015F3BB8170752E2D3B765D91B72I"/>
    <hyperlink ref="N5" r:id="rId6" tooltip="&quot;Бюджетный кодекс Российской Федерации&quot; от 31.07.1998 N 145-ФЗ (ред. от 29.12.2015) (с изм. и доп., вступ. в силу с 01.01.2016){КонсультантПлюс}" display="consultantplus://offline/ref=B6CDA3585F8D10BB0265DE2D7C0B3DD6947B96ECCD675706BF95015F3BB8170752E2D3B765D91B72I"/>
  </hyperlinks>
  <pageMargins left="0.23622047244094491" right="0.23622047244094491" top="0.74803149606299213" bottom="0.74803149606299213" header="0.31496062992125984" footer="0.31496062992125984"/>
  <pageSetup paperSize="9" scale="29" orientation="landscape" r:id="rId7"/>
  <rowBreaks count="1" manualBreakCount="1">
    <brk id="33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60" zoomScaleNormal="100" workbookViewId="0">
      <selection activeCell="G23" sqref="G23:G27"/>
    </sheetView>
  </sheetViews>
  <sheetFormatPr defaultColWidth="45.28515625" defaultRowHeight="18.75" x14ac:dyDescent="0.3"/>
  <cols>
    <col min="1" max="1" width="45.28515625" style="1" customWidth="1"/>
    <col min="2" max="2" width="24.85546875" style="1" customWidth="1"/>
    <col min="3" max="3" width="16.85546875" style="1" customWidth="1"/>
    <col min="4" max="4" width="22.85546875" style="1" customWidth="1"/>
    <col min="5" max="5" width="25.28515625" style="1" customWidth="1"/>
    <col min="6" max="6" width="23.5703125" style="1" customWidth="1"/>
    <col min="7" max="7" width="21.140625" style="1" customWidth="1"/>
    <col min="8" max="8" width="16.42578125" style="1" customWidth="1"/>
    <col min="9" max="9" width="19.42578125" style="1" customWidth="1"/>
    <col min="10" max="10" width="12.5703125" style="1" customWidth="1"/>
    <col min="11" max="11" width="10.140625" style="1" customWidth="1"/>
    <col min="12" max="12" width="15.42578125" style="1" customWidth="1"/>
    <col min="13" max="13" width="45.28515625" style="1" hidden="1" customWidth="1"/>
    <col min="14" max="16384" width="45.28515625" style="1"/>
  </cols>
  <sheetData>
    <row r="1" spans="1:12" ht="48" customHeight="1" x14ac:dyDescent="0.35">
      <c r="A1" s="257" t="s">
        <v>99</v>
      </c>
      <c r="B1" s="257"/>
      <c r="C1" s="257"/>
      <c r="D1" s="257"/>
      <c r="E1" s="257"/>
      <c r="F1" s="257"/>
      <c r="G1" s="257"/>
      <c r="H1" s="257"/>
      <c r="I1" s="15"/>
      <c r="J1" s="15"/>
      <c r="K1" s="15"/>
      <c r="L1" s="15"/>
    </row>
    <row r="2" spans="1:12" ht="21" x14ac:dyDescent="0.35">
      <c r="A2" s="16"/>
      <c r="B2" s="16"/>
      <c r="C2" s="16"/>
      <c r="D2" s="16"/>
      <c r="E2" s="15"/>
      <c r="F2" s="15"/>
      <c r="G2" s="15"/>
      <c r="H2" s="15"/>
      <c r="I2" s="15"/>
      <c r="J2" s="15"/>
      <c r="K2" s="15"/>
      <c r="L2" s="15"/>
    </row>
    <row r="3" spans="1:12" ht="137.25" customHeight="1" x14ac:dyDescent="0.3">
      <c r="A3" s="258" t="s">
        <v>38</v>
      </c>
      <c r="B3" s="259"/>
      <c r="C3" s="17" t="s">
        <v>51</v>
      </c>
      <c r="D3" s="17" t="s">
        <v>100</v>
      </c>
      <c r="E3" s="15"/>
      <c r="F3" s="15"/>
      <c r="G3" s="15"/>
      <c r="H3" s="15"/>
      <c r="I3" s="15"/>
      <c r="J3" s="15"/>
      <c r="K3" s="15"/>
      <c r="L3" s="15"/>
    </row>
    <row r="4" spans="1:12" ht="20.25" x14ac:dyDescent="0.3">
      <c r="A4" s="258">
        <v>1</v>
      </c>
      <c r="B4" s="259"/>
      <c r="C4" s="17">
        <v>2</v>
      </c>
      <c r="D4" s="17">
        <v>3</v>
      </c>
      <c r="E4" s="15"/>
      <c r="F4" s="15"/>
      <c r="G4" s="15"/>
      <c r="H4" s="15"/>
      <c r="I4" s="15"/>
      <c r="J4" s="15"/>
      <c r="K4" s="15"/>
      <c r="L4" s="15"/>
    </row>
    <row r="5" spans="1:12" ht="24.75" customHeight="1" x14ac:dyDescent="0.3">
      <c r="A5" s="255" t="s">
        <v>85</v>
      </c>
      <c r="B5" s="256"/>
      <c r="C5" s="17">
        <v>10</v>
      </c>
      <c r="D5" s="18"/>
      <c r="E5" s="15"/>
      <c r="F5" s="15"/>
      <c r="G5" s="15"/>
      <c r="H5" s="15"/>
      <c r="I5" s="15"/>
      <c r="J5" s="15"/>
      <c r="K5" s="15"/>
      <c r="L5" s="15"/>
    </row>
    <row r="6" spans="1:12" ht="33.75" customHeight="1" x14ac:dyDescent="0.3">
      <c r="A6" s="255" t="s">
        <v>86</v>
      </c>
      <c r="B6" s="256"/>
      <c r="C6" s="17">
        <v>20</v>
      </c>
      <c r="D6" s="18"/>
      <c r="E6" s="15"/>
      <c r="F6" s="15"/>
      <c r="G6" s="15"/>
      <c r="H6" s="15"/>
      <c r="I6" s="15"/>
      <c r="J6" s="15"/>
      <c r="K6" s="15"/>
      <c r="L6" s="15"/>
    </row>
    <row r="7" spans="1:12" ht="23.25" customHeight="1" x14ac:dyDescent="0.3">
      <c r="A7" s="255" t="s">
        <v>101</v>
      </c>
      <c r="B7" s="256"/>
      <c r="C7" s="17">
        <v>30</v>
      </c>
      <c r="D7" s="18"/>
      <c r="E7" s="15"/>
      <c r="F7" s="15"/>
      <c r="G7" s="15"/>
      <c r="H7" s="15"/>
      <c r="I7" s="15"/>
      <c r="J7" s="15"/>
      <c r="K7" s="15"/>
      <c r="L7" s="15"/>
    </row>
    <row r="8" spans="1:12" ht="32.25" customHeight="1" x14ac:dyDescent="0.3">
      <c r="A8" s="255" t="s">
        <v>102</v>
      </c>
      <c r="B8" s="256"/>
      <c r="C8" s="17">
        <v>40</v>
      </c>
      <c r="D8" s="18"/>
      <c r="E8" s="15"/>
      <c r="F8" s="15"/>
      <c r="G8" s="15"/>
      <c r="H8" s="15"/>
      <c r="I8" s="15"/>
      <c r="J8" s="15"/>
      <c r="K8" s="15"/>
      <c r="L8" s="15"/>
    </row>
    <row r="9" spans="1:12" ht="21" x14ac:dyDescent="0.35">
      <c r="A9" s="19"/>
      <c r="B9" s="20"/>
      <c r="C9" s="19"/>
      <c r="D9" s="16"/>
      <c r="E9" s="15"/>
      <c r="F9" s="15"/>
      <c r="G9" s="15"/>
      <c r="H9" s="15"/>
      <c r="I9" s="15"/>
      <c r="J9" s="15"/>
      <c r="K9" s="15"/>
      <c r="L9" s="15"/>
    </row>
    <row r="10" spans="1:12" ht="21" customHeight="1" x14ac:dyDescent="0.3">
      <c r="A10" s="262" t="s">
        <v>103</v>
      </c>
      <c r="B10" s="262"/>
      <c r="C10" s="262"/>
      <c r="D10" s="262"/>
      <c r="E10" s="15"/>
      <c r="F10" s="15"/>
      <c r="G10" s="15"/>
      <c r="H10" s="15"/>
      <c r="I10" s="15"/>
      <c r="J10" s="15"/>
      <c r="K10" s="15"/>
      <c r="L10" s="15"/>
    </row>
    <row r="11" spans="1:12" ht="21" x14ac:dyDescent="0.35">
      <c r="A11" s="16"/>
      <c r="B11" s="16"/>
      <c r="C11" s="16"/>
      <c r="D11" s="16"/>
      <c r="E11" s="15"/>
      <c r="F11" s="15"/>
      <c r="G11" s="15"/>
      <c r="H11" s="15"/>
      <c r="I11" s="15"/>
      <c r="J11" s="15"/>
      <c r="K11" s="15"/>
      <c r="L11" s="15"/>
    </row>
    <row r="12" spans="1:12" ht="52.5" customHeight="1" x14ac:dyDescent="0.3">
      <c r="A12" s="258" t="s">
        <v>38</v>
      </c>
      <c r="B12" s="259"/>
      <c r="C12" s="17" t="s">
        <v>51</v>
      </c>
      <c r="D12" s="17" t="s">
        <v>104</v>
      </c>
      <c r="E12" s="15"/>
      <c r="F12" s="15"/>
      <c r="G12" s="15"/>
      <c r="H12" s="15"/>
      <c r="I12" s="15"/>
      <c r="J12" s="15"/>
      <c r="K12" s="15"/>
      <c r="L12" s="15"/>
    </row>
    <row r="13" spans="1:12" ht="20.25" x14ac:dyDescent="0.3">
      <c r="A13" s="258">
        <v>1</v>
      </c>
      <c r="B13" s="259"/>
      <c r="C13" s="17">
        <v>2</v>
      </c>
      <c r="D13" s="17">
        <v>3</v>
      </c>
      <c r="E13" s="15"/>
      <c r="F13" s="15"/>
      <c r="G13" s="15"/>
      <c r="H13" s="15"/>
      <c r="I13" s="15"/>
      <c r="J13" s="15"/>
      <c r="K13" s="15"/>
      <c r="L13" s="15"/>
    </row>
    <row r="14" spans="1:12" ht="43.5" customHeight="1" x14ac:dyDescent="0.35">
      <c r="A14" s="255" t="s">
        <v>105</v>
      </c>
      <c r="B14" s="256"/>
      <c r="C14" s="17">
        <v>10</v>
      </c>
      <c r="D14" s="21"/>
      <c r="E14" s="15"/>
      <c r="F14" s="15"/>
      <c r="G14" s="15"/>
      <c r="H14" s="15"/>
      <c r="I14" s="15"/>
      <c r="J14" s="15"/>
      <c r="K14" s="15"/>
      <c r="L14" s="15"/>
    </row>
    <row r="15" spans="1:12" ht="102" customHeight="1" x14ac:dyDescent="0.3">
      <c r="A15" s="263" t="s">
        <v>106</v>
      </c>
      <c r="B15" s="264"/>
      <c r="C15" s="17">
        <v>20</v>
      </c>
      <c r="D15" s="18"/>
      <c r="E15" s="15"/>
      <c r="F15" s="15"/>
      <c r="G15" s="15"/>
      <c r="H15" s="15"/>
      <c r="I15" s="15"/>
      <c r="J15" s="15"/>
      <c r="K15" s="15"/>
      <c r="L15" s="15"/>
    </row>
    <row r="16" spans="1:12" ht="46.5" customHeight="1" x14ac:dyDescent="0.3">
      <c r="A16" s="255" t="s">
        <v>107</v>
      </c>
      <c r="B16" s="256"/>
      <c r="C16" s="17">
        <v>30</v>
      </c>
      <c r="D16" s="18"/>
      <c r="E16" s="15"/>
      <c r="F16" s="15"/>
      <c r="G16" s="15"/>
      <c r="H16" s="15"/>
      <c r="I16" s="15"/>
      <c r="J16" s="15"/>
      <c r="K16" s="15"/>
      <c r="L16" s="15"/>
    </row>
    <row r="17" spans="1:12" ht="21" x14ac:dyDescent="0.35">
      <c r="A17" s="19"/>
      <c r="B17" s="20"/>
      <c r="C17" s="19"/>
      <c r="D17" s="16"/>
      <c r="E17" s="15"/>
      <c r="F17" s="15"/>
      <c r="G17" s="15"/>
      <c r="H17" s="15"/>
      <c r="I17" s="15"/>
      <c r="J17" s="15"/>
      <c r="K17" s="15"/>
      <c r="L17" s="15"/>
    </row>
    <row r="18" spans="1:12" ht="21" x14ac:dyDescent="0.35">
      <c r="A18" s="260" t="s">
        <v>112</v>
      </c>
      <c r="B18" s="260"/>
      <c r="C18" s="260"/>
      <c r="D18" s="25"/>
      <c r="E18" s="261" t="s">
        <v>113</v>
      </c>
      <c r="F18" s="261"/>
      <c r="G18" s="15"/>
      <c r="H18" s="15"/>
      <c r="I18" s="15"/>
      <c r="J18" s="15"/>
      <c r="K18" s="15"/>
      <c r="L18" s="15"/>
    </row>
    <row r="19" spans="1:12" ht="21" x14ac:dyDescent="0.35">
      <c r="A19" s="26"/>
      <c r="B19" s="27"/>
      <c r="C19" s="28"/>
      <c r="D19" s="25"/>
      <c r="E19" s="16"/>
      <c r="F19" s="16"/>
      <c r="G19" s="15"/>
      <c r="H19" s="15"/>
      <c r="I19" s="15"/>
      <c r="J19" s="15"/>
      <c r="K19" s="15"/>
      <c r="L19" s="15"/>
    </row>
    <row r="20" spans="1:12" ht="21" x14ac:dyDescent="0.35">
      <c r="A20" s="22" t="s">
        <v>108</v>
      </c>
      <c r="B20" s="23"/>
      <c r="C20" s="24"/>
      <c r="D20" s="16"/>
      <c r="E20" s="16"/>
      <c r="F20" s="16"/>
      <c r="G20" s="15"/>
      <c r="H20" s="15"/>
      <c r="I20" s="15"/>
      <c r="J20" s="15"/>
      <c r="K20" s="15"/>
      <c r="L20" s="15"/>
    </row>
    <row r="21" spans="1:12" ht="21" x14ac:dyDescent="0.35">
      <c r="A21" s="22" t="s">
        <v>49</v>
      </c>
      <c r="B21" s="23"/>
      <c r="C21" s="24"/>
      <c r="D21" s="16"/>
      <c r="E21" s="16"/>
      <c r="F21" s="16"/>
      <c r="G21" s="15"/>
      <c r="H21" s="15"/>
      <c r="I21" s="15"/>
      <c r="J21" s="15"/>
      <c r="K21" s="15"/>
      <c r="L21" s="15"/>
    </row>
    <row r="22" spans="1:12" ht="21" x14ac:dyDescent="0.35">
      <c r="A22" s="22"/>
      <c r="B22" s="23"/>
      <c r="C22" s="24"/>
      <c r="D22" s="16"/>
      <c r="E22" s="16"/>
      <c r="F22" s="16"/>
      <c r="G22" s="15"/>
      <c r="H22" s="15"/>
      <c r="I22" s="15"/>
      <c r="J22" s="15"/>
      <c r="K22" s="15"/>
      <c r="L22" s="15"/>
    </row>
    <row r="23" spans="1:12" ht="21" x14ac:dyDescent="0.35">
      <c r="A23" s="22" t="s">
        <v>109</v>
      </c>
      <c r="B23" s="23"/>
      <c r="C23" s="24"/>
      <c r="D23" s="16"/>
      <c r="E23" s="16"/>
      <c r="F23" s="16"/>
      <c r="G23" s="15"/>
      <c r="H23" s="15"/>
      <c r="I23" s="15"/>
      <c r="J23" s="15"/>
      <c r="K23" s="15"/>
      <c r="L23" s="15"/>
    </row>
  </sheetData>
  <mergeCells count="15">
    <mergeCell ref="A16:B16"/>
    <mergeCell ref="A18:C18"/>
    <mergeCell ref="E18:F18"/>
    <mergeCell ref="A8:B8"/>
    <mergeCell ref="A10:D10"/>
    <mergeCell ref="A12:B12"/>
    <mergeCell ref="A13:B13"/>
    <mergeCell ref="A14:B14"/>
    <mergeCell ref="A15:B15"/>
    <mergeCell ref="A7:B7"/>
    <mergeCell ref="A1:H1"/>
    <mergeCell ref="A3:B3"/>
    <mergeCell ref="A4:B4"/>
    <mergeCell ref="A5:B5"/>
    <mergeCell ref="A6:B6"/>
  </mergeCells>
  <hyperlinks>
    <hyperlink ref="A15" r:id="rId1" tooltip="&quot;Бюджетный кодекс Российской Федерации&quot; от 31.07.1998 N 145-ФЗ (ред. от 29.12.2015) (с изм. и доп., вступ. в силу с 01.01.2016){КонсультантПлюс}" display="consultantplus://offline/ref=B6CDA3585F8D10BB0265DE2D7C0B3DD6947B96ECCD675706BF95015F3B1B78I"/>
  </hyperlinks>
  <pageMargins left="0.23622047244094491" right="0.23622047244094491" top="0.74803149606299213" bottom="0.74803149606299213" header="0.31496062992125984" footer="0.31496062992125984"/>
  <pageSetup paperSize="9" scale="5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стр1</vt:lpstr>
      <vt:lpstr>стр2</vt:lpstr>
      <vt:lpstr>стр3</vt:lpstr>
      <vt:lpstr>стр1!Область_печати</vt:lpstr>
      <vt:lpstr>стр2!Область_печати</vt:lpstr>
      <vt:lpstr>стр3!Область_печати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cp:lastPrinted>2016-08-16T05:37:08Z</cp:lastPrinted>
  <dcterms:created xsi:type="dcterms:W3CDTF">2006-09-16T00:00:00Z</dcterms:created>
  <dcterms:modified xsi:type="dcterms:W3CDTF">2018-03-01T12:32:24Z</dcterms:modified>
</cp:coreProperties>
</file>